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autoCompressPictures="0"/>
  <bookViews>
    <workbookView xWindow="-15" yWindow="-15" windowWidth="24240" windowHeight="12825" tabRatio="477" activeTab="1"/>
  </bookViews>
  <sheets>
    <sheet name="Összesen" sheetId="7" r:id="rId1"/>
    <sheet name=" MEGLÉVŐ" sheetId="5" r:id="rId2"/>
    <sheet name="HOMLOKZAT" sheetId="13" r:id="rId3"/>
    <sheet name=" NAPELEM " sheetId="14" r:id="rId4"/>
  </sheets>
  <externalReferences>
    <externalReference r:id="rId5"/>
  </externalReferences>
  <definedNames>
    <definedName name="_xlnm._FilterDatabase" localSheetId="1" hidden="1">' MEGLÉVŐ'!$A$5:$J$283</definedName>
    <definedName name="_xlnm._FilterDatabase" localSheetId="3" hidden="1">' NAPELEM '!$A$5:$J$22</definedName>
    <definedName name="_xlnm._FilterDatabase" localSheetId="2" hidden="1">HOMLOKZAT!$A$5:$J$38</definedName>
    <definedName name="alap" localSheetId="3">' NAPELEM '!#REF!</definedName>
    <definedName name="alap" localSheetId="2">HOMLOKZAT!#REF!</definedName>
    <definedName name="alap">' MEGLÉVŐ'!#REF!</definedName>
    <definedName name="ccb" localSheetId="3">' NAPELEM '!#REF!</definedName>
    <definedName name="ccb" localSheetId="2">HOMLOKZAT!$C$13:$J$18</definedName>
    <definedName name="ccb">' MEGLÉVŐ'!$C$12:$J$67</definedName>
    <definedName name="Exch">Összesen!$D$6</definedName>
    <definedName name="index" localSheetId="3">' NAPELEM '!#REF!</definedName>
    <definedName name="index" localSheetId="2">HOMLOKZAT!#REF!</definedName>
    <definedName name="index">' MEGLÉVŐ'!#REF!</definedName>
    <definedName name="list" localSheetId="3">' NAPELEM '!#REF!</definedName>
    <definedName name="list" localSheetId="2">HOMLOKZAT!$N$13:$N$14</definedName>
    <definedName name="list">' MEGLÉVŐ'!$N$13:$N$36</definedName>
    <definedName name="Model_Cost">[1]ModelCosts_LC!$A$1:$BQ$77</definedName>
    <definedName name="_xlnm.Print_Titles" localSheetId="1">' MEGLÉVŐ'!$1:$5</definedName>
    <definedName name="_xlnm.Print_Titles" localSheetId="3">' NAPELEM '!$1:$5</definedName>
    <definedName name="_xlnm.Print_Titles" localSheetId="2">HOMLOKZAT!$1:$5</definedName>
    <definedName name="_xlnm.Print_Area" localSheetId="1">' MEGLÉVŐ'!$A$1:$J$284</definedName>
    <definedName name="_xlnm.Print_Area" localSheetId="3">' NAPELEM '!$A$1:$J$25</definedName>
    <definedName name="_xlnm.Print_Area" localSheetId="2">HOMLOKZAT!$A$1:$J$39</definedName>
    <definedName name="_xlnm.Print_Area" localSheetId="0">Összesen!$A$1:$I$33</definedName>
    <definedName name="osszeg" localSheetId="3">' NAPELEM '!$J$4:$J$24</definedName>
    <definedName name="osszeg" localSheetId="2">HOMLOKZAT!$J$4:$J$39</definedName>
    <definedName name="osszeg">' MEGLÉVŐ'!$J$4:$J$284</definedName>
  </definedNames>
  <calcPr calcId="145621"/>
</workbook>
</file>

<file path=xl/calcChain.xml><?xml version="1.0" encoding="utf-8"?>
<calcChain xmlns="http://schemas.openxmlformats.org/spreadsheetml/2006/main">
  <c r="E144" i="5" l="1"/>
  <c r="J162" i="5" l="1"/>
  <c r="J163" i="5"/>
  <c r="I155" i="5"/>
  <c r="C143" i="5"/>
  <c r="C144" i="5"/>
  <c r="I144" i="5"/>
  <c r="J144" i="5" s="1"/>
  <c r="I51" i="5" l="1"/>
  <c r="E51" i="5"/>
  <c r="I148" i="5"/>
  <c r="J148" i="5" s="1"/>
  <c r="I260" i="5"/>
  <c r="J260" i="5" s="1"/>
  <c r="J51" i="5" l="1"/>
  <c r="I214" i="5"/>
  <c r="J214" i="5" s="1"/>
  <c r="I97" i="5"/>
  <c r="J97" i="5" s="1"/>
  <c r="I261" i="5" l="1"/>
  <c r="J261" i="5" s="1"/>
  <c r="I240" i="5" l="1"/>
  <c r="J240" i="5" s="1"/>
  <c r="I241" i="5"/>
  <c r="J241" i="5" s="1"/>
  <c r="I232" i="5"/>
  <c r="J232" i="5" s="1"/>
  <c r="I193" i="5"/>
  <c r="J193" i="5" s="1"/>
  <c r="I172" i="5"/>
  <c r="J172" i="5" s="1"/>
  <c r="I161" i="5"/>
  <c r="J161" i="5" s="1"/>
  <c r="I120" i="5"/>
  <c r="J120" i="5" s="1"/>
  <c r="I119" i="5"/>
  <c r="J119" i="5" s="1"/>
  <c r="I95" i="5"/>
  <c r="J95" i="5" s="1"/>
  <c r="I94" i="5"/>
  <c r="J94" i="5" s="1"/>
  <c r="I72" i="5"/>
  <c r="J72" i="5" s="1"/>
  <c r="I71" i="5"/>
  <c r="J71" i="5" s="1"/>
  <c r="I70" i="5"/>
  <c r="J70" i="5" s="1"/>
  <c r="I64" i="5"/>
  <c r="J64" i="5" s="1"/>
  <c r="C240" i="5"/>
  <c r="C241" i="5"/>
  <c r="C232" i="5"/>
  <c r="C193" i="5"/>
  <c r="C172" i="5"/>
  <c r="C161" i="5"/>
  <c r="C119" i="5"/>
  <c r="C120" i="5"/>
  <c r="C121" i="5"/>
  <c r="C122" i="5"/>
  <c r="C64" i="5" l="1"/>
  <c r="I187" i="5" l="1"/>
  <c r="J187" i="5" s="1"/>
  <c r="I273" i="5" l="1"/>
  <c r="J273" i="5" s="1"/>
  <c r="I83" i="5"/>
  <c r="J83" i="5" s="1"/>
  <c r="I180" i="5" l="1"/>
  <c r="I179" i="5"/>
  <c r="I270" i="5" l="1"/>
  <c r="I269" i="5"/>
  <c r="I274" i="5"/>
  <c r="J274" i="5" s="1"/>
  <c r="I272" i="5"/>
  <c r="J272" i="5" s="1"/>
  <c r="I271" i="5"/>
  <c r="J271" i="5" s="1"/>
  <c r="I147" i="5"/>
  <c r="J147" i="5" s="1"/>
  <c r="I146" i="5"/>
  <c r="J146" i="5" s="1"/>
  <c r="I145" i="5"/>
  <c r="J145" i="5" s="1"/>
  <c r="I136" i="5"/>
  <c r="J136" i="5" s="1"/>
  <c r="I135" i="5"/>
  <c r="J135" i="5" s="1"/>
  <c r="I134" i="5"/>
  <c r="J134" i="5" s="1"/>
  <c r="I121" i="5"/>
  <c r="J121" i="5" s="1"/>
  <c r="I122" i="5"/>
  <c r="J122" i="5" s="1"/>
  <c r="I111" i="5"/>
  <c r="J111" i="5" s="1"/>
  <c r="I110" i="5"/>
  <c r="J110" i="5" s="1"/>
  <c r="I109" i="5"/>
  <c r="J109" i="5" s="1"/>
  <c r="I76" i="5"/>
  <c r="J76" i="5" s="1"/>
  <c r="I77" i="5"/>
  <c r="J77" i="5" s="1"/>
  <c r="I49" i="5"/>
  <c r="J49" i="5" s="1"/>
  <c r="I50" i="5"/>
  <c r="J50" i="5" s="1"/>
  <c r="I33" i="5"/>
  <c r="J33" i="5" s="1"/>
  <c r="I31" i="5"/>
  <c r="J31" i="5" s="1"/>
  <c r="I32" i="5"/>
  <c r="J32" i="5" s="1"/>
  <c r="I34" i="5"/>
  <c r="J34" i="5" s="1"/>
  <c r="I35" i="5"/>
  <c r="J35" i="5" s="1"/>
  <c r="I21" i="5"/>
  <c r="I22" i="5"/>
  <c r="I23" i="5"/>
  <c r="I24" i="5"/>
  <c r="I25" i="5"/>
  <c r="I26" i="5"/>
  <c r="I27" i="5"/>
  <c r="I28" i="5"/>
  <c r="I29" i="5"/>
  <c r="I30" i="5"/>
  <c r="J30" i="5" s="1"/>
  <c r="I15" i="5"/>
  <c r="I16" i="5"/>
  <c r="I17" i="5"/>
  <c r="I18" i="5"/>
  <c r="I19" i="5"/>
  <c r="I20" i="5"/>
  <c r="I14" i="5"/>
  <c r="J14" i="5" s="1"/>
  <c r="I42" i="5"/>
  <c r="I41" i="5"/>
  <c r="C8" i="7" l="1"/>
  <c r="F33" i="7"/>
  <c r="I160" i="5" l="1"/>
  <c r="I9" i="5"/>
  <c r="J9" i="5" s="1"/>
  <c r="I10" i="14" l="1"/>
  <c r="I9" i="14"/>
  <c r="J9" i="14" s="1"/>
  <c r="J10" i="14" s="1"/>
  <c r="C9" i="14"/>
  <c r="I9" i="13"/>
  <c r="I8" i="13"/>
  <c r="J8" i="13" s="1"/>
  <c r="J9" i="13" s="1"/>
  <c r="C8" i="13"/>
  <c r="I8" i="7" l="1"/>
  <c r="H8" i="7"/>
  <c r="D279" i="5"/>
  <c r="I278" i="5"/>
  <c r="J278" i="5" s="1"/>
  <c r="I277" i="5"/>
  <c r="J277" i="5" s="1"/>
  <c r="I250" i="5"/>
  <c r="J279" i="5" l="1"/>
  <c r="C23" i="7"/>
  <c r="B23" i="7"/>
  <c r="I22" i="14"/>
  <c r="I18" i="14"/>
  <c r="D17" i="14"/>
  <c r="I16" i="14"/>
  <c r="J16" i="14" s="1"/>
  <c r="J17" i="14" s="1"/>
  <c r="J18" i="14" s="1"/>
  <c r="J22" i="14" s="1"/>
  <c r="A14" i="14"/>
  <c r="J4" i="14"/>
  <c r="I38" i="13"/>
  <c r="I33" i="13"/>
  <c r="D32" i="13"/>
  <c r="I31" i="13"/>
  <c r="E31" i="13"/>
  <c r="I30" i="13"/>
  <c r="E30" i="13"/>
  <c r="A28" i="13"/>
  <c r="I26" i="13"/>
  <c r="D25" i="13"/>
  <c r="I23" i="13"/>
  <c r="J23" i="13" s="1"/>
  <c r="I22" i="13"/>
  <c r="J22" i="13" s="1"/>
  <c r="I21" i="13"/>
  <c r="J21" i="13" s="1"/>
  <c r="A19" i="13"/>
  <c r="I16" i="13"/>
  <c r="D15" i="13"/>
  <c r="I14" i="13"/>
  <c r="J14" i="13" s="1"/>
  <c r="C14" i="13"/>
  <c r="J4" i="13"/>
  <c r="I19" i="7" l="1"/>
  <c r="J30" i="13"/>
  <c r="J31" i="13"/>
  <c r="J15" i="13"/>
  <c r="J16" i="13" s="1"/>
  <c r="H9" i="7" s="1"/>
  <c r="J25" i="13"/>
  <c r="J26" i="13" s="1"/>
  <c r="E133" i="5"/>
  <c r="H12" i="7" l="1"/>
  <c r="J32" i="13"/>
  <c r="J33" i="13" s="1"/>
  <c r="J38" i="13" s="1"/>
  <c r="I75" i="5"/>
  <c r="H13" i="7" l="1"/>
  <c r="C259" i="5"/>
  <c r="C258" i="5"/>
  <c r="C257" i="5"/>
  <c r="C256" i="5"/>
  <c r="C247" i="5"/>
  <c r="I25" i="7" l="1"/>
  <c r="I29" i="7" s="1"/>
  <c r="C188" i="5" l="1"/>
  <c r="C187" i="5"/>
  <c r="E58" i="5"/>
  <c r="E57" i="5"/>
  <c r="E74" i="5"/>
  <c r="E16" i="5"/>
  <c r="E48" i="5" l="1"/>
  <c r="E47" i="5"/>
  <c r="E45" i="5"/>
  <c r="E46" i="5" s="1"/>
  <c r="E44" i="5"/>
  <c r="E177" i="5"/>
  <c r="E105" i="5"/>
  <c r="E118" i="5"/>
  <c r="E116" i="5"/>
  <c r="E108" i="5"/>
  <c r="E107" i="5"/>
  <c r="E106" i="5"/>
  <c r="E62" i="5" l="1"/>
  <c r="E63" i="5" s="1"/>
  <c r="E42" i="5"/>
  <c r="E41" i="5"/>
  <c r="E27" i="5"/>
  <c r="E28" i="5" s="1"/>
  <c r="E26" i="5"/>
  <c r="J26" i="5" s="1"/>
  <c r="E22" i="5"/>
  <c r="E23" i="5" s="1"/>
  <c r="J23" i="5" s="1"/>
  <c r="E19" i="5"/>
  <c r="E18" i="5"/>
  <c r="C23" i="5" l="1"/>
  <c r="C24" i="5"/>
  <c r="C25" i="5"/>
  <c r="C26" i="5"/>
  <c r="C27" i="5"/>
  <c r="C28" i="5"/>
  <c r="C29" i="5"/>
  <c r="C30" i="5"/>
  <c r="C22" i="5"/>
  <c r="J22" i="5"/>
  <c r="J24" i="5"/>
  <c r="J25" i="5"/>
  <c r="J27" i="5"/>
  <c r="J28" i="5"/>
  <c r="J29" i="5"/>
  <c r="C269" i="5"/>
  <c r="C270" i="5"/>
  <c r="C184" i="5"/>
  <c r="C185" i="5"/>
  <c r="C186" i="5"/>
  <c r="I184" i="5"/>
  <c r="J184" i="5" s="1"/>
  <c r="I185" i="5"/>
  <c r="J185" i="5" s="1"/>
  <c r="I186" i="5"/>
  <c r="J186" i="5" s="1"/>
  <c r="C177" i="5"/>
  <c r="C178" i="5"/>
  <c r="C179" i="5"/>
  <c r="C180" i="5"/>
  <c r="I177" i="5"/>
  <c r="J177" i="5" s="1"/>
  <c r="C174" i="5"/>
  <c r="C175" i="5"/>
  <c r="C176" i="5"/>
  <c r="I174" i="5"/>
  <c r="J174" i="5" s="1"/>
  <c r="C169" i="5"/>
  <c r="C170" i="5"/>
  <c r="C171" i="5"/>
  <c r="C173" i="5"/>
  <c r="I106" i="5"/>
  <c r="J106" i="5" s="1"/>
  <c r="I107" i="5"/>
  <c r="J107" i="5" s="1"/>
  <c r="I108" i="5"/>
  <c r="J108" i="5" s="1"/>
  <c r="C106" i="5"/>
  <c r="C107" i="5"/>
  <c r="C108" i="5"/>
  <c r="C130" i="5"/>
  <c r="C131" i="5"/>
  <c r="C132" i="5"/>
  <c r="C133" i="5"/>
  <c r="I130" i="5"/>
  <c r="J130" i="5" s="1"/>
  <c r="C89" i="5"/>
  <c r="C90" i="5"/>
  <c r="C91" i="5"/>
  <c r="C92" i="5"/>
  <c r="C93" i="5"/>
  <c r="C96" i="5"/>
  <c r="I89" i="5"/>
  <c r="J89" i="5" s="1"/>
  <c r="I90" i="5"/>
  <c r="J90" i="5" s="1"/>
  <c r="I91" i="5"/>
  <c r="J91" i="5" s="1"/>
  <c r="I92" i="5"/>
  <c r="J92" i="5" s="1"/>
  <c r="I93" i="5"/>
  <c r="J93" i="5" s="1"/>
  <c r="I96" i="5"/>
  <c r="J96" i="5" s="1"/>
  <c r="I45" i="5"/>
  <c r="J45" i="5" s="1"/>
  <c r="I46" i="5"/>
  <c r="J46" i="5" s="1"/>
  <c r="I47" i="5"/>
  <c r="J47" i="5" s="1"/>
  <c r="I48" i="5"/>
  <c r="J48" i="5" s="1"/>
  <c r="C45" i="5"/>
  <c r="C46" i="5"/>
  <c r="C47" i="5"/>
  <c r="C48" i="5"/>
  <c r="J98" i="5" l="1"/>
  <c r="C61" i="5"/>
  <c r="C62" i="5"/>
  <c r="C63" i="5"/>
  <c r="I199" i="5" l="1"/>
  <c r="J199" i="5" s="1"/>
  <c r="C22" i="7"/>
  <c r="B22" i="7"/>
  <c r="I263" i="5"/>
  <c r="D262" i="5"/>
  <c r="I259" i="5"/>
  <c r="J259" i="5" s="1"/>
  <c r="I258" i="5"/>
  <c r="J258" i="5" s="1"/>
  <c r="I257" i="5"/>
  <c r="J257" i="5" s="1"/>
  <c r="I256" i="5"/>
  <c r="J256" i="5" s="1"/>
  <c r="A255" i="5"/>
  <c r="C199" i="5"/>
  <c r="C41" i="5"/>
  <c r="C42" i="5"/>
  <c r="C43" i="5"/>
  <c r="C44" i="5"/>
  <c r="I62" i="5"/>
  <c r="J62" i="5" s="1"/>
  <c r="J20" i="5"/>
  <c r="J21" i="5"/>
  <c r="J262" i="5" l="1"/>
  <c r="J263" i="5" s="1"/>
  <c r="G22" i="7" l="1"/>
  <c r="E22" i="7" s="1"/>
  <c r="I178" i="5"/>
  <c r="J178" i="5" s="1"/>
  <c r="I176" i="5"/>
  <c r="J176" i="5" s="1"/>
  <c r="I175" i="5"/>
  <c r="J175" i="5" s="1"/>
  <c r="I173" i="5"/>
  <c r="J173" i="5" s="1"/>
  <c r="C15" i="5" l="1"/>
  <c r="C16" i="5"/>
  <c r="C17" i="5"/>
  <c r="C18" i="5"/>
  <c r="C19" i="5"/>
  <c r="C20" i="5"/>
  <c r="C21" i="5"/>
  <c r="J18" i="5"/>
  <c r="J17" i="5"/>
  <c r="J16" i="5"/>
  <c r="C140" i="5"/>
  <c r="C139" i="5"/>
  <c r="C115" i="5"/>
  <c r="C114" i="5"/>
  <c r="C9" i="5" l="1"/>
  <c r="C116" i="5" l="1"/>
  <c r="C117" i="5"/>
  <c r="C118" i="5"/>
  <c r="C153" i="5"/>
  <c r="I188" i="5" l="1"/>
  <c r="J188" i="5" s="1"/>
  <c r="D189" i="5"/>
  <c r="D194" i="5"/>
  <c r="D197" i="5"/>
  <c r="D202" i="5"/>
  <c r="I171" i="5"/>
  <c r="J171" i="5" s="1"/>
  <c r="J180" i="5"/>
  <c r="I169" i="5"/>
  <c r="J169" i="5" s="1"/>
  <c r="I170" i="5"/>
  <c r="J170" i="5" s="1"/>
  <c r="C159" i="5"/>
  <c r="C160" i="5"/>
  <c r="J160" i="5"/>
  <c r="I153" i="5"/>
  <c r="J153" i="5" s="1"/>
  <c r="I139" i="5"/>
  <c r="I140" i="5"/>
  <c r="J140" i="5" s="1"/>
  <c r="C141" i="5"/>
  <c r="I141" i="5"/>
  <c r="J141" i="5" s="1"/>
  <c r="C142" i="5"/>
  <c r="I142" i="5"/>
  <c r="J142" i="5" s="1"/>
  <c r="I143" i="5"/>
  <c r="J143" i="5" s="1"/>
  <c r="C128" i="5"/>
  <c r="I128" i="5"/>
  <c r="C129" i="5"/>
  <c r="I129" i="5"/>
  <c r="I131" i="5"/>
  <c r="J131" i="5" s="1"/>
  <c r="I132" i="5"/>
  <c r="J132" i="5" s="1"/>
  <c r="I133" i="5"/>
  <c r="J133" i="5" s="1"/>
  <c r="J129" i="5" l="1"/>
  <c r="J139" i="5"/>
  <c r="J149" i="5" s="1"/>
  <c r="D78" i="5" l="1"/>
  <c r="J75" i="5"/>
  <c r="I74" i="5"/>
  <c r="J74" i="5" s="1"/>
  <c r="C13" i="7"/>
  <c r="B13" i="7"/>
  <c r="I85" i="5"/>
  <c r="D84" i="5"/>
  <c r="A82" i="5"/>
  <c r="J78" i="5" l="1"/>
  <c r="J79" i="5" s="1"/>
  <c r="G12" i="7" s="1"/>
  <c r="E12" i="7" s="1"/>
  <c r="J84" i="5"/>
  <c r="J85" i="5" s="1"/>
  <c r="G13" i="7" l="1"/>
  <c r="E13" i="7" s="1"/>
  <c r="I61" i="5"/>
  <c r="J61" i="5" s="1"/>
  <c r="I63" i="5"/>
  <c r="J63" i="5" s="1"/>
  <c r="J65" i="5" l="1"/>
  <c r="J128" i="5"/>
  <c r="J137" i="5" s="1"/>
  <c r="D65" i="5"/>
  <c r="I221" i="5"/>
  <c r="J221" i="5" s="1"/>
  <c r="I222" i="5"/>
  <c r="J222" i="5" s="1"/>
  <c r="I207" i="5"/>
  <c r="I208" i="5"/>
  <c r="I209" i="5"/>
  <c r="I183" i="5"/>
  <c r="C57" i="5"/>
  <c r="I57" i="5"/>
  <c r="J57" i="5" s="1"/>
  <c r="C58" i="5"/>
  <c r="I58" i="5"/>
  <c r="J58" i="5" s="1"/>
  <c r="J42" i="5"/>
  <c r="I43" i="5"/>
  <c r="J43" i="5" s="1"/>
  <c r="I44" i="5"/>
  <c r="J44" i="5" s="1"/>
  <c r="J15" i="5"/>
  <c r="J19" i="5"/>
  <c r="C14" i="5"/>
  <c r="J223" i="5" l="1"/>
  <c r="J36" i="5"/>
  <c r="J37" i="5" s="1"/>
  <c r="D59" i="5"/>
  <c r="C21" i="7" l="1"/>
  <c r="B21" i="7"/>
  <c r="I247" i="5"/>
  <c r="J247" i="5" s="1"/>
  <c r="C250" i="5"/>
  <c r="I252" i="5"/>
  <c r="D251" i="5"/>
  <c r="A246" i="5"/>
  <c r="J250" i="5" l="1"/>
  <c r="J251" i="5" l="1"/>
  <c r="J252" i="5" s="1"/>
  <c r="G21" i="7" l="1"/>
  <c r="E21" i="7" s="1"/>
  <c r="C229" i="5"/>
  <c r="C230" i="5"/>
  <c r="C231" i="5"/>
  <c r="I229" i="5"/>
  <c r="J229" i="5" s="1"/>
  <c r="I230" i="5"/>
  <c r="J230" i="5" s="1"/>
  <c r="I231" i="5"/>
  <c r="J231" i="5" s="1"/>
  <c r="D233" i="5"/>
  <c r="D227" i="5"/>
  <c r="D223" i="5"/>
  <c r="I226" i="5"/>
  <c r="J226" i="5" s="1"/>
  <c r="C226" i="5"/>
  <c r="I225" i="5"/>
  <c r="J225" i="5" s="1"/>
  <c r="C225" i="5"/>
  <c r="C222" i="5"/>
  <c r="I218" i="5"/>
  <c r="J218" i="5" s="1"/>
  <c r="I217" i="5"/>
  <c r="J217" i="5" s="1"/>
  <c r="C217" i="5"/>
  <c r="C218" i="5"/>
  <c r="C221" i="5"/>
  <c r="D215" i="5"/>
  <c r="D219" i="5"/>
  <c r="C200" i="5"/>
  <c r="C201" i="5"/>
  <c r="J179" i="5"/>
  <c r="J181" i="5" s="1"/>
  <c r="I201" i="5"/>
  <c r="J201" i="5" s="1"/>
  <c r="I200" i="5"/>
  <c r="J200" i="5" s="1"/>
  <c r="C196" i="5"/>
  <c r="I196" i="5"/>
  <c r="J196" i="5" s="1"/>
  <c r="C183" i="5"/>
  <c r="J183" i="5"/>
  <c r="J189" i="5" s="1"/>
  <c r="I152" i="5"/>
  <c r="J202" i="5" l="1"/>
  <c r="J219" i="5"/>
  <c r="J227" i="5"/>
  <c r="J233" i="5"/>
  <c r="J152" i="5"/>
  <c r="C152" i="5"/>
  <c r="J270" i="5"/>
  <c r="J269" i="5"/>
  <c r="J275" i="5" l="1"/>
  <c r="J280" i="5" s="1"/>
  <c r="D98" i="5"/>
  <c r="I66" i="5"/>
  <c r="I79" i="5"/>
  <c r="G9" i="7" l="1"/>
  <c r="E9" i="7" s="1"/>
  <c r="C12" i="7" l="1"/>
  <c r="C14" i="7"/>
  <c r="C15" i="7"/>
  <c r="C16" i="7"/>
  <c r="C17" i="7"/>
  <c r="C18" i="7"/>
  <c r="C19" i="7"/>
  <c r="C20" i="7"/>
  <c r="B20" i="7"/>
  <c r="B19" i="7"/>
  <c r="B18" i="7"/>
  <c r="B17" i="7"/>
  <c r="B16" i="7"/>
  <c r="B15" i="7"/>
  <c r="B14" i="7"/>
  <c r="B12" i="7"/>
  <c r="C9" i="7"/>
  <c r="C10" i="7"/>
  <c r="C11" i="7"/>
  <c r="B11" i="7"/>
  <c r="B10" i="7"/>
  <c r="B9" i="7"/>
  <c r="B8" i="7"/>
  <c r="I280" i="5"/>
  <c r="D275" i="5"/>
  <c r="A268" i="5"/>
  <c r="G23" i="7" l="1"/>
  <c r="E23" i="7" s="1"/>
  <c r="C239" i="5" l="1"/>
  <c r="A237" i="5"/>
  <c r="I239" i="5"/>
  <c r="J239" i="5" s="1"/>
  <c r="J242" i="5" s="1"/>
  <c r="I243" i="5"/>
  <c r="A206" i="5"/>
  <c r="D242" i="5"/>
  <c r="J207" i="5"/>
  <c r="J208" i="5"/>
  <c r="J209" i="5"/>
  <c r="I212" i="5"/>
  <c r="J212" i="5" s="1"/>
  <c r="I213" i="5"/>
  <c r="J213" i="5" s="1"/>
  <c r="C207" i="5"/>
  <c r="C208" i="5"/>
  <c r="C209" i="5"/>
  <c r="D210" i="5"/>
  <c r="C212" i="5"/>
  <c r="C213" i="5"/>
  <c r="I234" i="5"/>
  <c r="A158" i="5"/>
  <c r="A168" i="5"/>
  <c r="I191" i="5"/>
  <c r="J191" i="5" s="1"/>
  <c r="I192" i="5"/>
  <c r="J192" i="5" s="1"/>
  <c r="I159" i="5"/>
  <c r="J159" i="5" s="1"/>
  <c r="J164" i="5" s="1"/>
  <c r="C191" i="5"/>
  <c r="C192" i="5"/>
  <c r="I203" i="5"/>
  <c r="A68" i="5"/>
  <c r="A88" i="5"/>
  <c r="A102" i="5"/>
  <c r="A127" i="5"/>
  <c r="D181" i="5"/>
  <c r="I114" i="5"/>
  <c r="J114" i="5" s="1"/>
  <c r="I115" i="5"/>
  <c r="J115" i="5" s="1"/>
  <c r="I116" i="5"/>
  <c r="J116" i="5" s="1"/>
  <c r="I117" i="5"/>
  <c r="J117" i="5" s="1"/>
  <c r="I118" i="5"/>
  <c r="J118" i="5" s="1"/>
  <c r="I151" i="5"/>
  <c r="J151" i="5" s="1"/>
  <c r="J154" i="5" s="1"/>
  <c r="J155" i="5" s="1"/>
  <c r="I103" i="5"/>
  <c r="J103" i="5" s="1"/>
  <c r="I104" i="5"/>
  <c r="J104" i="5" s="1"/>
  <c r="I105" i="5"/>
  <c r="J105" i="5" s="1"/>
  <c r="I165" i="5"/>
  <c r="D164" i="5"/>
  <c r="D154" i="5"/>
  <c r="C151" i="5"/>
  <c r="D149" i="5"/>
  <c r="D137" i="5"/>
  <c r="D123" i="5"/>
  <c r="C103" i="5"/>
  <c r="C104" i="5"/>
  <c r="C105" i="5"/>
  <c r="I124" i="5"/>
  <c r="D112" i="5"/>
  <c r="I99" i="5"/>
  <c r="J41" i="5"/>
  <c r="J52" i="5" s="1"/>
  <c r="I10" i="5"/>
  <c r="I37" i="5"/>
  <c r="I53" i="5"/>
  <c r="I283" i="5"/>
  <c r="A12" i="5"/>
  <c r="J4" i="5"/>
  <c r="A55" i="5"/>
  <c r="D52" i="5"/>
  <c r="A39" i="5"/>
  <c r="D36" i="5"/>
  <c r="J112" i="5" l="1"/>
  <c r="J215" i="5"/>
  <c r="J194" i="5"/>
  <c r="J210" i="5"/>
  <c r="J123" i="5"/>
  <c r="C75" i="5"/>
  <c r="C74" i="5"/>
  <c r="J10" i="5"/>
  <c r="G8" i="7" s="1"/>
  <c r="E8" i="7" s="1"/>
  <c r="J197" i="5"/>
  <c r="J243" i="5"/>
  <c r="J99" i="5"/>
  <c r="G14" i="7" s="1"/>
  <c r="E14" i="7" s="1"/>
  <c r="J59" i="5"/>
  <c r="J66" i="5" s="1"/>
  <c r="J124" i="5" l="1"/>
  <c r="J203" i="5"/>
  <c r="J234" i="5"/>
  <c r="G19" i="7" s="1"/>
  <c r="E19" i="7" s="1"/>
  <c r="G20" i="7"/>
  <c r="E20" i="7" s="1"/>
  <c r="H25" i="7"/>
  <c r="H27" i="7" s="1"/>
  <c r="G16" i="7"/>
  <c r="E16" i="7" s="1"/>
  <c r="G15" i="7" l="1"/>
  <c r="G18" i="7"/>
  <c r="E18" i="7" s="1"/>
  <c r="E15" i="7" l="1"/>
  <c r="I31" i="7" l="1"/>
  <c r="H29" i="7"/>
  <c r="H31" i="7" l="1"/>
  <c r="H33" i="7" s="1"/>
  <c r="I33" i="7"/>
  <c r="G11" i="7"/>
  <c r="E11" i="7" l="1"/>
  <c r="J53" i="5"/>
  <c r="G10" i="7" l="1"/>
  <c r="E10" i="7" l="1"/>
  <c r="J283" i="5"/>
  <c r="G308" i="7"/>
  <c r="G17" i="7"/>
  <c r="E17" i="7" s="1"/>
  <c r="G25" i="7"/>
  <c r="E25" i="7" l="1"/>
  <c r="F17" i="7" s="1"/>
  <c r="G27" i="7"/>
  <c r="E27" i="7" s="1"/>
  <c r="E36" i="7"/>
  <c r="E35" i="7" s="1"/>
  <c r="G26" i="7" l="1"/>
  <c r="G29" i="7"/>
  <c r="G31" i="7"/>
  <c r="G33" i="7" s="1"/>
  <c r="F21" i="7"/>
  <c r="F11" i="7"/>
  <c r="F8" i="7"/>
  <c r="F22" i="7"/>
  <c r="I26" i="7"/>
  <c r="F16" i="7"/>
  <c r="F20" i="7"/>
  <c r="F23" i="7"/>
  <c r="F18" i="7"/>
  <c r="F15" i="7"/>
  <c r="F12" i="7"/>
  <c r="F9" i="7"/>
  <c r="F10" i="7"/>
  <c r="F19" i="7"/>
  <c r="E29" i="7"/>
  <c r="H26" i="7"/>
  <c r="F14" i="7"/>
  <c r="F13" i="7"/>
  <c r="E31" i="7" l="1"/>
  <c r="E33" i="7" s="1"/>
</calcChain>
</file>

<file path=xl/sharedStrings.xml><?xml version="1.0" encoding="utf-8"?>
<sst xmlns="http://schemas.openxmlformats.org/spreadsheetml/2006/main" count="653" uniqueCount="287">
  <si>
    <t>CCB - CONSTRUCTION COST BREAKDOWN</t>
  </si>
  <si>
    <t>Scope of works</t>
  </si>
  <si>
    <t>210</t>
  </si>
  <si>
    <t>Mennyiség</t>
  </si>
  <si>
    <t>Egys.</t>
  </si>
  <si>
    <t>Anyag</t>
  </si>
  <si>
    <t>Díj</t>
  </si>
  <si>
    <t>Egység HUF</t>
  </si>
  <si>
    <t>Allokáció</t>
  </si>
  <si>
    <t>Díjak és Költségek</t>
  </si>
  <si>
    <t>100 ) DÍJAK ÉS KÖLTSÉGEK</t>
  </si>
  <si>
    <t>310</t>
  </si>
  <si>
    <t>220</t>
  </si>
  <si>
    <t>Homlokzati Munkák</t>
  </si>
  <si>
    <t>Tető</t>
  </si>
  <si>
    <t>Belső határoló szerkezetek</t>
  </si>
  <si>
    <t>Belső nyílászárók</t>
  </si>
  <si>
    <t>Válaszfalak, szerelt falak, panelek</t>
  </si>
  <si>
    <t>Padlóburkolatok</t>
  </si>
  <si>
    <t>Falfelületek</t>
  </si>
  <si>
    <t>Lakatos szerkezetek</t>
  </si>
  <si>
    <t>Gépészet</t>
  </si>
  <si>
    <t>Szellőzés</t>
  </si>
  <si>
    <t>Elektromos munkák</t>
  </si>
  <si>
    <t>Gyengeáramú munkák</t>
  </si>
  <si>
    <t>Gyengeáramú rendszerek</t>
  </si>
  <si>
    <t>Tartalékkeret</t>
  </si>
  <si>
    <t>ÖSSZESEN =</t>
  </si>
  <si>
    <t>% of total</t>
  </si>
  <si>
    <t>m2</t>
  </si>
  <si>
    <t>110</t>
  </si>
  <si>
    <t>Szolgáltatások díjai, hatósági eljárási díjak</t>
  </si>
  <si>
    <t>m3</t>
  </si>
  <si>
    <t>Szerkezeti Munkák</t>
  </si>
  <si>
    <t>Homlokzati munkák</t>
  </si>
  <si>
    <t>Egyéb munkák</t>
  </si>
  <si>
    <t>Vízellátás, csatornázás</t>
  </si>
  <si>
    <t>Fűtés / Hűtés</t>
  </si>
  <si>
    <t>Gépészet egyéb</t>
  </si>
  <si>
    <t>GRAND TOTAL =</t>
  </si>
  <si>
    <t>Elosztók</t>
  </si>
  <si>
    <t>Szerelvények</t>
  </si>
  <si>
    <t>Védőcsövek, tartók</t>
  </si>
  <si>
    <t>Előkészítési munkák</t>
  </si>
  <si>
    <t>Ideiglenes és mellékmunkák</t>
  </si>
  <si>
    <t>Építési segédszerkezetek</t>
  </si>
  <si>
    <t>Földmunkák</t>
  </si>
  <si>
    <t>Tető munkák</t>
  </si>
  <si>
    <t>Szerkezeti munkák</t>
  </si>
  <si>
    <t>Alapozás</t>
  </si>
  <si>
    <t>fm</t>
  </si>
  <si>
    <t>KERTÉSZET</t>
  </si>
  <si>
    <t>db</t>
  </si>
  <si>
    <t>Szigetelések</t>
  </si>
  <si>
    <t>Hőszigetelések</t>
  </si>
  <si>
    <t>Talajnedvesség elleni  és technológiai szigetelések</t>
  </si>
  <si>
    <t>Kültéri burkolatok</t>
  </si>
  <si>
    <t>Takarítás, építési munka közben folyamatosan, munkák befejezésével komplett takarítás + pipere takarítás</t>
  </si>
  <si>
    <t>Felületképzések</t>
  </si>
  <si>
    <t>klt</t>
  </si>
  <si>
    <t>Gépészeti automatika</t>
  </si>
  <si>
    <t>Világítási hálózat</t>
  </si>
  <si>
    <t>Villámvédelelm / EPH</t>
  </si>
  <si>
    <t>Beépített bútor</t>
  </si>
  <si>
    <t>Meglévő épület átalakítás</t>
  </si>
  <si>
    <t>Épületvilágosság (erősáram)</t>
  </si>
  <si>
    <t>Épületgépészet (víz-csatorna)</t>
  </si>
  <si>
    <t>Szaniter zuhany</t>
  </si>
  <si>
    <t>Külső falfelületképzés</t>
  </si>
  <si>
    <t>Belső válaszfalak építése</t>
  </si>
  <si>
    <t>Álmennyezet építése</t>
  </si>
  <si>
    <t>Belső nyílászárók (egyszárnyú ajtó)</t>
  </si>
  <si>
    <t>Belső nyílászárók (kétszárnyú ajtó)</t>
  </si>
  <si>
    <t>Kerámia falburkolat készítése vizes helyiségekben, konyhában</t>
  </si>
  <si>
    <t>Szaniter kerámia WC csésze + szerelvények</t>
  </si>
  <si>
    <t>Szaniter kerámia mosdó + szerelvények</t>
  </si>
  <si>
    <t>Szaniter mosogató + szerelvények</t>
  </si>
  <si>
    <t>Bontási törmelék elszállítása</t>
  </si>
  <si>
    <t>Védőcsövek és kábeltálcák</t>
  </si>
  <si>
    <t>Villámvédelem kiépítése</t>
  </si>
  <si>
    <t>Lépcsőkorlát</t>
  </si>
  <si>
    <t>Kertészet</t>
  </si>
  <si>
    <t>Tervezés</t>
  </si>
  <si>
    <t>EPH bekötések, központi EPH sín, elágazó csomópontok</t>
  </si>
  <si>
    <t>Érintésvédelmi mérések, átadási dokumentáció</t>
  </si>
  <si>
    <t>Munkagödör földkiemelése épület alapozás részére, gépi  erővel</t>
  </si>
  <si>
    <t>Fejtett föld felrakása szállítóeszközre, géppel, szállítás lerakó helyre</t>
  </si>
  <si>
    <t>Tükörkészítés, szükséges helyeken tömörítéssel, gépi erővel. Kiegészítő kézi munkával, sík felületen</t>
  </si>
  <si>
    <t>Útépítés</t>
  </si>
  <si>
    <t>Belső bontási munkák</t>
  </si>
  <si>
    <t>Épületgépészet (fűtés-hűtés) meglévő terület</t>
  </si>
  <si>
    <t>Erősáramú szerelvények</t>
  </si>
  <si>
    <t>Belső paravánfal (vizesblokkokban)</t>
  </si>
  <si>
    <t>Belső falfelületképzés, festés</t>
  </si>
  <si>
    <t>Belső padlóburkolat - simított beton</t>
  </si>
  <si>
    <t>Homlokzati állványozás</t>
  </si>
  <si>
    <t>Építési terület lekerítése</t>
  </si>
  <si>
    <t>Őrzés védelem</t>
  </si>
  <si>
    <t>hónap</t>
  </si>
  <si>
    <t>Humusz réteg leszedése</t>
  </si>
  <si>
    <t>Struktúrált hálózat, IT rendszer</t>
  </si>
  <si>
    <t>Fejtett föld felrakása szállítóeszközre, géppel, szállítás lerakó helyre, külső felületek alatti</t>
  </si>
  <si>
    <t>Utak és külső felületek, építmények alatti földkiemelés</t>
  </si>
  <si>
    <t>Tükörkészítés, szükséges helyeken tömörítéssel, gépi erővel. Kiegészítő kézi munkával, sík felületen - utak, külső felületek és építmények alatt</t>
  </si>
  <si>
    <t>Beépített szekrények</t>
  </si>
  <si>
    <t>Közművek</t>
  </si>
  <si>
    <t>Gépészeti automatika (BMS)</t>
  </si>
  <si>
    <t>Vezetékek, kábelek, erősáramű szerelvények</t>
  </si>
  <si>
    <t>Erősáramú rendszer</t>
  </si>
  <si>
    <t>Külső térvilágítás (parkoló, utak)</t>
  </si>
  <si>
    <t>Külső gázhálózat</t>
  </si>
  <si>
    <t>Elektromos közmű</t>
  </si>
  <si>
    <t>KEOP</t>
  </si>
  <si>
    <t>Öltöző, stb.</t>
  </si>
  <si>
    <t>Bontandó épületrészek alapozásának elbontása (előirányzat)</t>
  </si>
  <si>
    <t>Külső bontási munkák (kazánház)</t>
  </si>
  <si>
    <t>Közlekedő magok (lépcső) vasbeton szerkezete</t>
  </si>
  <si>
    <t>Hőszigetelés készítése függőleges felületen, lábazat, 8 cm extrudált PS hab hőszigetelés</t>
  </si>
  <si>
    <t>20 cm vastag XPS hab lapostető hőszigetelés</t>
  </si>
  <si>
    <t>Dörken kasírozott szivárgó lemez, 2 cm</t>
  </si>
  <si>
    <t>Alu szerkezetű bejárati ajtó és portál</t>
  </si>
  <si>
    <t>Belső vakolás</t>
  </si>
  <si>
    <t>Belső nyílászárók (egyszárnyú ajtó, hotel szoba)</t>
  </si>
  <si>
    <t>Belső üvegfal alu szerkezetből</t>
  </si>
  <si>
    <t xml:space="preserve">Függő ereszcsatorna szerelése </t>
  </si>
  <si>
    <t>Műanyag szerkezetű homlokzati nyílászárók</t>
  </si>
  <si>
    <t>2 rtg Bitumenes csapadékvíz elleni szigetelés</t>
  </si>
  <si>
    <t>Beton aljzat készítése terasz tetőn</t>
  </si>
  <si>
    <t>Vasbeton sávalap készítése, új lépcsőházak</t>
  </si>
  <si>
    <t>20 cm monolit vasbeton padlólemez, új lépcsőházak</t>
  </si>
  <si>
    <t>Belső felületképzés, kazánházhoz kapcsolódó</t>
  </si>
  <si>
    <t>Épületgépészet (víz-csatorna) KEOP rész</t>
  </si>
  <si>
    <t>Kazánok és osztó gyűjtők</t>
  </si>
  <si>
    <t>Gázellátás</t>
  </si>
  <si>
    <t>Légtechnika hotel épület (elszívás)</t>
  </si>
  <si>
    <t>Légtechnika hotel öltözők (elszívás)</t>
  </si>
  <si>
    <t>Elosztó fő berendezés</t>
  </si>
  <si>
    <t>Gépészeti elosztó</t>
  </si>
  <si>
    <t>Épületvilágosság (erősáram) meglévő épület átalakítás</t>
  </si>
  <si>
    <t>Garázsépület bontása</t>
  </si>
  <si>
    <t>Bontási törmelék elszállítása (garázs)</t>
  </si>
  <si>
    <t>20 cm tömörített homokos kavics feltöltés</t>
  </si>
  <si>
    <t>Szinti elosztók</t>
  </si>
  <si>
    <t>FC berendezések</t>
  </si>
  <si>
    <t>HMV készítés</t>
  </si>
  <si>
    <t>Nyomásfokozó berendezés</t>
  </si>
  <si>
    <t>Belső tűzcsap</t>
  </si>
  <si>
    <t>Belső tűzcsap hálózat</t>
  </si>
  <si>
    <t>Napelem rendszer</t>
  </si>
  <si>
    <t>Napelem rendszer (220 db 275 W panel)</t>
  </si>
  <si>
    <t>Konyhatechnológiai berendezések</t>
  </si>
  <si>
    <t>Felújítás építési munkák</t>
  </si>
  <si>
    <t>200 adagos melegítőkonyha felújítás</t>
  </si>
  <si>
    <t>Parkolók, járdák építése</t>
  </si>
  <si>
    <t>Tereprendezés, füvesítés, kerti berendezési tárgyakkal</t>
  </si>
  <si>
    <t>Daruzás</t>
  </si>
  <si>
    <t>Lift (csere + szintnövelés)</t>
  </si>
  <si>
    <t>Szauna</t>
  </si>
  <si>
    <t>felvonulási költségek, organizáció (mobil wc, konténer, ideiglenes áram stb.)</t>
  </si>
  <si>
    <t>fa ültetés (lombos)</t>
  </si>
  <si>
    <t xml:space="preserve">Merülő medence </t>
  </si>
  <si>
    <t>VELENCE MEGLÉVŐ ÉPÜLET ÁTALAKÍTÁSA
Részletes beruházási költségbecslés</t>
  </si>
  <si>
    <t>Napelem</t>
  </si>
  <si>
    <t>KO</t>
  </si>
  <si>
    <t>Alapfeladat 1</t>
  </si>
  <si>
    <t>MINDÖSSZESEN NETTÓ =</t>
  </si>
  <si>
    <t>ÁFA 27%</t>
  </si>
  <si>
    <t>MINDÖSSZESEN BRUTTÓ=</t>
  </si>
  <si>
    <t>Megnevezés</t>
  </si>
  <si>
    <t>Összesen (Ft)</t>
  </si>
  <si>
    <t>nincs</t>
  </si>
  <si>
    <t>Meglévő épület homlakzati szigetelése, nyílászáró csere</t>
  </si>
  <si>
    <t>ELŐLEG</t>
  </si>
  <si>
    <t>Előleg az opció és tatralék keret nélküli nettó szerződéses összeg 30%:</t>
  </si>
  <si>
    <t>210.18</t>
  </si>
  <si>
    <t>210.19</t>
  </si>
  <si>
    <t>210.20</t>
  </si>
  <si>
    <t>210.21</t>
  </si>
  <si>
    <t>210.22</t>
  </si>
  <si>
    <t>Hirdető tábla, beruházói tábla kialakítása</t>
  </si>
  <si>
    <t>Ideiglenes kerítés építés</t>
  </si>
  <si>
    <t>Előzetes állapotfelvételi dokumentáció, lőszermentesítés</t>
  </si>
  <si>
    <t>Közműfejlesztés</t>
  </si>
  <si>
    <t>Belső bontási munkák (konyha) a bontási törm elszállításával</t>
  </si>
  <si>
    <t>310.9</t>
  </si>
  <si>
    <t>310.10</t>
  </si>
  <si>
    <t>Külső kavicssáv kavicskialakítás</t>
  </si>
  <si>
    <t>Külső kavicságy szegélyezése műkővel</t>
  </si>
  <si>
    <t>930.51</t>
  </si>
  <si>
    <t>930.52</t>
  </si>
  <si>
    <t>Kent szigetelés</t>
  </si>
  <si>
    <t>Használati víz elleni szigetelés (kazánház)</t>
  </si>
  <si>
    <t>810.7</t>
  </si>
  <si>
    <t>810.8</t>
  </si>
  <si>
    <t>810.9</t>
  </si>
  <si>
    <t>Belső vakolás (konyha)</t>
  </si>
  <si>
    <t>Belső nyílászárók (egyszárnyú ajtó) konyhakialakítás</t>
  </si>
  <si>
    <t>910.7</t>
  </si>
  <si>
    <t>910.8</t>
  </si>
  <si>
    <t>910.9</t>
  </si>
  <si>
    <t>Belső falafelületképzés, festés (konyha)</t>
  </si>
  <si>
    <t>Belső ÁNTSZ előírásainak megfelelő csempeburkolat konyha</t>
  </si>
  <si>
    <t>Reprezentatív falburkolat (előcsarnok)</t>
  </si>
  <si>
    <t>920.7</t>
  </si>
  <si>
    <t>920.8</t>
  </si>
  <si>
    <t>920.9</t>
  </si>
  <si>
    <t>1610.3</t>
  </si>
  <si>
    <t>Teakonyha</t>
  </si>
  <si>
    <t>1610.4</t>
  </si>
  <si>
    <t>1610.5</t>
  </si>
  <si>
    <t>Mosdópult</t>
  </si>
  <si>
    <t>Recepciós pult</t>
  </si>
  <si>
    <t>Összesítő</t>
  </si>
  <si>
    <t>Meglévő épület</t>
  </si>
  <si>
    <t>VELENCE Továbbképző központ Homlokzat szigetelése és nyílászáró csere, Részletes beruházási költségbecslés</t>
  </si>
  <si>
    <t>Előleg alapja:</t>
  </si>
  <si>
    <t>610.1</t>
  </si>
  <si>
    <t>terasz elválasztó paravánfal</t>
  </si>
  <si>
    <t>1610.6</t>
  </si>
  <si>
    <t>Piktogrammok, szobaszámok, feliratok</t>
  </si>
  <si>
    <t>ktg</t>
  </si>
  <si>
    <t>Talajvíz elleni szigetelés felületfolytonosítás megoldása meglévő és tervezett épület határán, dilatációs profilokkal, injektálással</t>
  </si>
  <si>
    <t>2rtg bitumenes vastaglemez talajnedvesség elleni szigetelés, teljes felületen lángolvasztással rögzítve, 10 cm-es kereszt-és hosszirányú átlapolással, vízszintes és függőleges felületen</t>
  </si>
  <si>
    <t>Hideg bitumenmáz kellősítés, függőleges és vízszintes felületen</t>
  </si>
  <si>
    <t>Beton járólap teraszburkolat, lapostető</t>
  </si>
  <si>
    <t>Beton járólap tipegők (szervízjárda tető)</t>
  </si>
  <si>
    <t>710.6</t>
  </si>
  <si>
    <t>710.7</t>
  </si>
  <si>
    <t>Szaniter mosogató+szerelvények</t>
  </si>
  <si>
    <t>Légtechnika konyha</t>
  </si>
  <si>
    <t>Velence tavi viharjelző áthelyezése</t>
  </si>
  <si>
    <t>Tüzjelző rendszer</t>
  </si>
  <si>
    <t>Külső víz szennyvíz</t>
  </si>
  <si>
    <t xml:space="preserve">VELENCE TOVÁBBKÉPZŐ KÖZPONT </t>
  </si>
  <si>
    <t>710.9</t>
  </si>
  <si>
    <t>Világítás kiépítése a csónaktároló fedett szín részére</t>
  </si>
  <si>
    <t xml:space="preserve">OPCIÓ 2. </t>
  </si>
  <si>
    <t>VELENCE NAPELEMES RENDSZER
Részletes beruházási költségbecslés</t>
  </si>
  <si>
    <t>OPCIÓ 1:</t>
  </si>
  <si>
    <t>OPCIÓ 2.</t>
  </si>
  <si>
    <t>1510.7</t>
  </si>
  <si>
    <t>1510.8.</t>
  </si>
  <si>
    <t>Közmű csatlakozási lehetőség kiépítése az új sportcsarnokhoz (csatorna, víz, elektromos)</t>
  </si>
  <si>
    <t>920.10</t>
  </si>
  <si>
    <t>Csónaktároló szilárd padlóburkolat</t>
  </si>
  <si>
    <t xml:space="preserve">Fedett szín építése csónaktároló részére, ( kb. 50 m2 nettó alapterületű) </t>
  </si>
  <si>
    <t>310.11</t>
  </si>
  <si>
    <t>Fedett csónaktároló szilárd padlóburkolata alatti ágyazat építése</t>
  </si>
  <si>
    <t>BERUHÁZÁSI ÁRAZATLAN KÖLTSÉGBECSLÉS</t>
  </si>
  <si>
    <t>Alapfeladat 2</t>
  </si>
  <si>
    <t>Elektromos energia vételezési pont kiépítése a telken ( Épülettől kb. 100 fm villamos kábel kiéítése földmunkával, vezetéképítéssel, területrendezéssel, szerelvényezéssel, csatlakozási pontonként 3x40A)</t>
  </si>
  <si>
    <r>
      <t xml:space="preserve">Hőszigetelés készítése függőleges felületen, </t>
    </r>
    <r>
      <rPr>
        <b/>
        <sz val="12"/>
        <color theme="1"/>
        <rFont val="Calibri"/>
        <family val="1"/>
        <charset val="238"/>
        <scheme val="minor"/>
      </rPr>
      <t>14 cm</t>
    </r>
    <r>
      <rPr>
        <sz val="12"/>
        <color theme="1"/>
        <rFont val="Calibri"/>
        <family val="1"/>
        <charset val="238"/>
        <scheme val="minor"/>
      </rPr>
      <t xml:space="preserve"> kőzetgyapot hőszigetelés</t>
    </r>
  </si>
  <si>
    <r>
      <t xml:space="preserve">Hőszigetelés készítése vízszintes felületen, </t>
    </r>
    <r>
      <rPr>
        <b/>
        <sz val="12"/>
        <color theme="1"/>
        <rFont val="Calibri"/>
        <family val="1"/>
        <charset val="238"/>
        <scheme val="minor"/>
      </rPr>
      <t>12 cm</t>
    </r>
    <r>
      <rPr>
        <sz val="12"/>
        <color theme="1"/>
        <rFont val="Calibri"/>
        <family val="1"/>
        <charset val="238"/>
        <scheme val="minor"/>
      </rPr>
      <t xml:space="preserve"> EPS  hőszigetelés</t>
    </r>
  </si>
  <si>
    <r>
      <t xml:space="preserve">Hőszigetelés készítése függőleges felületen, </t>
    </r>
    <r>
      <rPr>
        <b/>
        <sz val="10"/>
        <color rgb="FFFF0000"/>
        <rFont val="Garamond"/>
        <family val="1"/>
        <charset val="238"/>
      </rPr>
      <t>20 cm</t>
    </r>
    <r>
      <rPr>
        <sz val="10"/>
        <rFont val="Garamond"/>
        <family val="1"/>
        <charset val="238"/>
      </rPr>
      <t xml:space="preserve"> vakolható kőzetgyapot hőszigetelés, </t>
    </r>
  </si>
  <si>
    <r>
      <t xml:space="preserve">Hőszigetelés készítése függőleges felületen, </t>
    </r>
    <r>
      <rPr>
        <b/>
        <sz val="10"/>
        <color rgb="FFFF0000"/>
        <rFont val="Garamond"/>
        <family val="1"/>
        <charset val="238"/>
      </rPr>
      <t>16 cm</t>
    </r>
    <r>
      <rPr>
        <sz val="10"/>
        <rFont val="Garamond"/>
        <family val="1"/>
        <charset val="238"/>
      </rPr>
      <t xml:space="preserve"> EPS  hőszigetelés, vakolható közetgyapot homlokzati hőszigetelés, </t>
    </r>
    <r>
      <rPr>
        <sz val="10"/>
        <color rgb="FFFF0000"/>
        <rFont val="Garamond"/>
        <family val="1"/>
        <charset val="238"/>
      </rPr>
      <t>RKF4 és RKF5</t>
    </r>
    <r>
      <rPr>
        <sz val="10"/>
        <rFont val="Garamond"/>
        <family val="1"/>
        <charset val="238"/>
      </rPr>
      <t xml:space="preserve"> </t>
    </r>
    <r>
      <rPr>
        <sz val="10"/>
        <color rgb="FFFF0000"/>
        <rFont val="Garamond"/>
        <family val="1"/>
        <charset val="238"/>
      </rPr>
      <t>szerelt külső falak.</t>
    </r>
  </si>
  <si>
    <r>
      <t xml:space="preserve">Belső válaszfalak építése </t>
    </r>
    <r>
      <rPr>
        <sz val="10"/>
        <color rgb="FFFF0000"/>
        <rFont val="Garamond"/>
        <family val="1"/>
        <charset val="238"/>
      </rPr>
      <t>falazott szerkezetből</t>
    </r>
    <r>
      <rPr>
        <sz val="10"/>
        <rFont val="Garamond"/>
        <family val="1"/>
        <charset val="238"/>
      </rPr>
      <t>(konyha)</t>
    </r>
  </si>
  <si>
    <r>
      <rPr>
        <sz val="10"/>
        <color rgb="FFFF0000"/>
        <rFont val="Garamond"/>
        <family val="1"/>
        <charset val="238"/>
      </rPr>
      <t>Egyszerű kézi mozgatású</t>
    </r>
    <r>
      <rPr>
        <sz val="10"/>
        <rFont val="Garamond"/>
        <family val="1"/>
        <charset val="238"/>
      </rPr>
      <t xml:space="preserve"> Sötétítő függöny</t>
    </r>
  </si>
  <si>
    <r>
      <t xml:space="preserve">Belső textil árnyékoló, </t>
    </r>
    <r>
      <rPr>
        <sz val="10"/>
        <color rgb="FFFF0000"/>
        <rFont val="Garamond"/>
        <family val="1"/>
        <charset val="238"/>
      </rPr>
      <t>kézi mozgatású</t>
    </r>
    <r>
      <rPr>
        <sz val="10"/>
        <rFont val="Garamond"/>
        <family val="1"/>
        <charset val="238"/>
      </rPr>
      <t xml:space="preserve"> </t>
    </r>
    <r>
      <rPr>
        <sz val="10"/>
        <color rgb="FFFF0000"/>
        <rFont val="Garamond"/>
        <family val="1"/>
        <charset val="238"/>
      </rPr>
      <t>(szalagfüggöny)</t>
    </r>
  </si>
  <si>
    <r>
      <t xml:space="preserve">Belső padlóburkolat - padlószőnyeg, </t>
    </r>
    <r>
      <rPr>
        <sz val="10"/>
        <color rgb="FFFF0000"/>
        <rFont val="Garamond"/>
        <family val="1"/>
        <charset val="238"/>
      </rPr>
      <t>RP6 szerinti rétegrenddel</t>
    </r>
  </si>
  <si>
    <r>
      <t xml:space="preserve">Belső padlóburkolat - </t>
    </r>
    <r>
      <rPr>
        <sz val="10"/>
        <color rgb="FFFF0000"/>
        <rFont val="Garamond"/>
        <family val="1"/>
        <charset val="238"/>
      </rPr>
      <t xml:space="preserve"> linoleum</t>
    </r>
  </si>
  <si>
    <r>
      <t xml:space="preserve">Automata kerti tolókapu beléptető rendszerrel, </t>
    </r>
    <r>
      <rPr>
        <sz val="10"/>
        <color rgb="FFFF0000"/>
        <rFont val="Garamond"/>
        <family val="1"/>
        <charset val="238"/>
      </rPr>
      <t>meglévő kerítés felújításának a költsége</t>
    </r>
  </si>
  <si>
    <r>
      <t xml:space="preserve">Belső akusztikai fal a </t>
    </r>
    <r>
      <rPr>
        <sz val="10"/>
        <color rgb="FFFF0000"/>
        <rFont val="Garamond"/>
        <family val="1"/>
        <charset val="238"/>
      </rPr>
      <t>III. emeleti</t>
    </r>
    <r>
      <rPr>
        <sz val="10"/>
        <rFont val="Garamond"/>
        <family val="1"/>
        <charset val="238"/>
      </rPr>
      <t xml:space="preserve"> </t>
    </r>
    <r>
      <rPr>
        <sz val="10"/>
        <color rgb="FFFF0000"/>
        <rFont val="Garamond"/>
        <family val="1"/>
        <charset val="238"/>
      </rPr>
      <t>oktatóteremben</t>
    </r>
    <r>
      <rPr>
        <sz val="10"/>
        <rFont val="Garamond"/>
        <family val="1"/>
        <charset val="238"/>
      </rPr>
      <t xml:space="preserve"> ( gipszkarton szerkezet)</t>
    </r>
  </si>
  <si>
    <r>
      <t xml:space="preserve">Szaniter kerámia mosdó + szerelvények, </t>
    </r>
    <r>
      <rPr>
        <sz val="10"/>
        <color rgb="FFFF0000"/>
        <rFont val="Garamond"/>
        <family val="1"/>
        <charset val="238"/>
      </rPr>
      <t>tükör, pipere polc, szappanadagoló, kéztörlő</t>
    </r>
  </si>
  <si>
    <t>VRF rendszer</t>
  </si>
  <si>
    <r>
      <t xml:space="preserve">IP kamera rendszer, </t>
    </r>
    <r>
      <rPr>
        <sz val="10"/>
        <color rgb="FFFF0000"/>
        <rFont val="Garamond"/>
        <family val="1"/>
        <charset val="238"/>
      </rPr>
      <t>vagyonvédelmi rendszer</t>
    </r>
  </si>
  <si>
    <r>
      <t xml:space="preserve">Konyhai elválasztó  kialakítása, </t>
    </r>
    <r>
      <rPr>
        <sz val="10"/>
        <color rgb="FFFF0000"/>
        <rFont val="Garamond"/>
        <family val="1"/>
        <charset val="238"/>
      </rPr>
      <t>felső sínelvezetésű, egyrétegű, kétoldalra nyíló harmonikafal</t>
    </r>
  </si>
  <si>
    <t>Külső bontási munkák (lépcsőház)</t>
  </si>
  <si>
    <t>Megmaradó növényállomány metszése és fiatalítása</t>
  </si>
  <si>
    <t>Kerékpártároló</t>
  </si>
  <si>
    <r>
      <rPr>
        <sz val="10"/>
        <color rgb="FFFF0000"/>
        <rFont val="Garamond"/>
        <family val="1"/>
        <charset val="238"/>
      </rPr>
      <t>Háromkarú</t>
    </r>
    <r>
      <rPr>
        <sz val="10"/>
        <rFont val="Garamond"/>
        <family val="1"/>
        <charset val="238"/>
      </rPr>
      <t xml:space="preserve"> lépcsőszerkezet építése</t>
    </r>
  </si>
  <si>
    <r>
      <t>Öltöző felszerelések, öltözőszekrény, paddal (</t>
    </r>
    <r>
      <rPr>
        <sz val="10"/>
        <color rgb="FFFF0000"/>
        <rFont val="Garamond"/>
        <family val="1"/>
        <charset val="238"/>
      </rPr>
      <t>60x60x200 cm sportöltöző</t>
    </r>
    <r>
      <rPr>
        <sz val="10"/>
        <rFont val="Garamond"/>
        <family val="1"/>
        <charset val="238"/>
      </rPr>
      <t>) szekrénnyel.</t>
    </r>
  </si>
  <si>
    <r>
      <t xml:space="preserve">Meglévő burkolt felületek bontása, </t>
    </r>
    <r>
      <rPr>
        <sz val="10"/>
        <color rgb="FFFF0000"/>
        <rFont val="Garamond"/>
        <family val="1"/>
        <charset val="238"/>
      </rPr>
      <t>meglővő parkoló bontása</t>
    </r>
  </si>
  <si>
    <r>
      <t xml:space="preserve">Külső bontási munkák, </t>
    </r>
    <r>
      <rPr>
        <sz val="10"/>
        <color rgb="FFFF0000"/>
        <rFont val="Garamond"/>
        <family val="1"/>
        <charset val="238"/>
      </rPr>
      <t>konferenciaterem, kémény bontása</t>
    </r>
  </si>
  <si>
    <r>
      <rPr>
        <sz val="10"/>
        <color rgb="FFFF0000"/>
        <rFont val="Garamond"/>
        <family val="1"/>
        <charset val="238"/>
      </rPr>
      <t>Háromkarú</t>
    </r>
    <r>
      <rPr>
        <sz val="10"/>
        <rFont val="Garamond"/>
        <family val="1"/>
        <charset val="238"/>
      </rPr>
      <t xml:space="preserve"> lépcsőszerkezet zsaluzása</t>
    </r>
  </si>
  <si>
    <t>1010.4</t>
  </si>
  <si>
    <t>1010.5</t>
  </si>
  <si>
    <t>m</t>
  </si>
  <si>
    <t>Edzett üveg előtető (bejárat fölött)</t>
  </si>
  <si>
    <t>Belső padlóburkolat (konyha) 920.4 tételsorban van számolva</t>
  </si>
  <si>
    <r>
      <t xml:space="preserve">Belső padlóburkolat  - kerámia, máz. Kerámia </t>
    </r>
    <r>
      <rPr>
        <sz val="10"/>
        <color rgb="FFFF0000"/>
        <rFont val="Garamond"/>
        <family val="1"/>
        <charset val="238"/>
      </rPr>
      <t>RP5</t>
    </r>
    <r>
      <rPr>
        <sz val="10"/>
        <rFont val="Garamond"/>
        <family val="1"/>
        <charset val="238"/>
      </rPr>
      <t xml:space="preserve">,  </t>
    </r>
    <r>
      <rPr>
        <sz val="10"/>
        <color rgb="FFFF0000"/>
        <rFont val="Garamond"/>
        <family val="1"/>
        <charset val="238"/>
      </rPr>
      <t>RP7 és RPB8 szerinti rétegrenddel</t>
    </r>
  </si>
  <si>
    <r>
      <t xml:space="preserve">Belső padlóburkolat - PVC/ </t>
    </r>
    <r>
      <rPr>
        <sz val="10"/>
        <color rgb="FFFF0000"/>
        <rFont val="Garamond"/>
        <family val="1"/>
        <charset val="238"/>
      </rPr>
      <t>laminált parketta RP9 szerinti rétegrenddel</t>
    </r>
  </si>
  <si>
    <r>
      <t xml:space="preserve">Belső padlóburkolat - </t>
    </r>
    <r>
      <rPr>
        <sz val="10"/>
        <color rgb="FFFF0000"/>
        <rFont val="Garamond"/>
        <family val="1"/>
        <charset val="238"/>
      </rPr>
      <t xml:space="preserve">kőburkolat,  RP5 szerinti rétegrenddel </t>
    </r>
  </si>
  <si>
    <r>
      <t xml:space="preserve">Reprezentatív kőburkolat előcsarnok </t>
    </r>
    <r>
      <rPr>
        <sz val="10"/>
        <color rgb="FFFF0000"/>
        <rFont val="Garamond"/>
        <family val="1"/>
        <charset val="238"/>
      </rPr>
      <t xml:space="preserve">RP5 szerinti rétegrenddel </t>
    </r>
  </si>
  <si>
    <r>
      <t xml:space="preserve">Padlószőnyeg (kancellári iroda) </t>
    </r>
    <r>
      <rPr>
        <sz val="10"/>
        <color rgb="FFFF0000"/>
        <rFont val="Garamond"/>
        <family val="1"/>
        <charset val="238"/>
      </rPr>
      <t>RP6 szerinti rétegrenddel</t>
    </r>
  </si>
  <si>
    <t>Edzett üvegkorlát (déli homlokzat szobák)</t>
  </si>
  <si>
    <r>
      <t xml:space="preserve">Szerkezeti kiváltások és megerősítések </t>
    </r>
    <r>
      <rPr>
        <sz val="10"/>
        <color rgb="FFFF0000"/>
        <rFont val="Garamond"/>
        <family val="1"/>
        <charset val="238"/>
      </rPr>
      <t>(nincs ilyen munkarész)</t>
    </r>
  </si>
  <si>
    <r>
      <t xml:space="preserve">Korcolt fémlemez tetőfedés és alátét réteg (porszórt acél) </t>
    </r>
    <r>
      <rPr>
        <sz val="10"/>
        <color rgb="FFFF0000"/>
        <rFont val="Garamond"/>
        <family val="1"/>
        <charset val="238"/>
      </rPr>
      <t>(nincs ilyen munkarész)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</si>
</sst>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F_t_-;\-* #,##0.00\ _F_t_-;_-* &quot;-&quot;??\ _F_t_-;_-@_-"/>
    <numFmt numFmtId="164" formatCode="0&quot;.&quot;"/>
    <numFmt numFmtId="165" formatCode="0&quot; HUF / €&quot;"/>
    <numFmt numFmtId="166" formatCode="#,##0.0"/>
    <numFmt numFmtId="167" formatCode="#,##0.000000"/>
    <numFmt numFmtId="168" formatCode="#,##0.00000"/>
    <numFmt numFmtId="169" formatCode="#,##0\ _F_t"/>
  </numFmts>
  <fonts count="9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60"/>
      <name val="Arial"/>
      <family val="2"/>
    </font>
    <font>
      <sz val="8"/>
      <name val="Arial"/>
      <family val="2"/>
    </font>
    <font>
      <sz val="16"/>
      <name val="Arial"/>
      <family val="2"/>
      <charset val="238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color indexed="16"/>
      <name val="Arial"/>
      <family val="2"/>
    </font>
    <font>
      <i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20"/>
      <name val="Garamond"/>
      <family val="1"/>
      <charset val="238"/>
    </font>
    <font>
      <sz val="12"/>
      <color theme="1"/>
      <name val="Garamond"/>
      <family val="1"/>
      <charset val="238"/>
    </font>
    <font>
      <i/>
      <sz val="9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i/>
      <sz val="11"/>
      <color theme="1"/>
      <name val="Garamond"/>
      <family val="1"/>
      <charset val="238"/>
    </font>
    <font>
      <b/>
      <sz val="12"/>
      <name val="Garamond"/>
      <family val="1"/>
      <charset val="238"/>
    </font>
    <font>
      <i/>
      <sz val="12"/>
      <color theme="1"/>
      <name val="Garamond"/>
      <family val="1"/>
      <charset val="238"/>
    </font>
    <font>
      <b/>
      <sz val="12"/>
      <color rgb="FF646531"/>
      <name val="Garamond"/>
      <family val="1"/>
      <charset val="238"/>
    </font>
    <font>
      <b/>
      <i/>
      <sz val="12"/>
      <color theme="1"/>
      <name val="Garamond"/>
      <family val="1"/>
      <charset val="238"/>
    </font>
    <font>
      <i/>
      <sz val="12"/>
      <name val="Garamond"/>
      <family val="1"/>
      <charset val="238"/>
    </font>
    <font>
      <b/>
      <i/>
      <sz val="12"/>
      <name val="Garamond"/>
      <family val="1"/>
      <charset val="238"/>
    </font>
    <font>
      <i/>
      <sz val="12"/>
      <color indexed="16"/>
      <name val="Garamond"/>
      <family val="1"/>
      <charset val="238"/>
    </font>
    <font>
      <sz val="12"/>
      <name val="Garamond"/>
      <family val="1"/>
      <charset val="238"/>
    </font>
    <font>
      <b/>
      <sz val="12"/>
      <color theme="1"/>
      <name val="Garamond"/>
      <family val="1"/>
      <charset val="238"/>
    </font>
    <font>
      <b/>
      <sz val="12"/>
      <color indexed="16"/>
      <name val="Garamond"/>
      <family val="1"/>
      <charset val="238"/>
    </font>
    <font>
      <b/>
      <i/>
      <sz val="12"/>
      <color indexed="16"/>
      <name val="Garamond"/>
      <family val="1"/>
      <charset val="238"/>
    </font>
    <font>
      <i/>
      <sz val="12"/>
      <color rgb="FFFF0000"/>
      <name val="Garamond"/>
      <family val="1"/>
      <charset val="238"/>
    </font>
    <font>
      <sz val="12"/>
      <color indexed="16"/>
      <name val="Garamond"/>
      <family val="1"/>
      <charset val="238"/>
    </font>
    <font>
      <sz val="10"/>
      <name val="Garamond"/>
      <family val="1"/>
      <charset val="238"/>
    </font>
    <font>
      <sz val="8"/>
      <name val="Garamond"/>
      <family val="1"/>
      <charset val="238"/>
    </font>
    <font>
      <b/>
      <sz val="9"/>
      <name val="Garamond"/>
      <family val="1"/>
      <charset val="238"/>
    </font>
    <font>
      <sz val="8"/>
      <color indexed="23"/>
      <name val="Garamond"/>
      <family val="1"/>
      <charset val="238"/>
    </font>
    <font>
      <b/>
      <sz val="8"/>
      <color indexed="23"/>
      <name val="Garamond"/>
      <family val="1"/>
      <charset val="238"/>
    </font>
    <font>
      <sz val="16"/>
      <name val="Garamond"/>
      <family val="1"/>
      <charset val="238"/>
    </font>
    <font>
      <b/>
      <sz val="9"/>
      <color indexed="23"/>
      <name val="Garamond"/>
      <family val="1"/>
      <charset val="238"/>
    </font>
    <font>
      <b/>
      <sz val="10"/>
      <name val="Garamond"/>
      <family val="1"/>
      <charset val="238"/>
    </font>
    <font>
      <b/>
      <sz val="8"/>
      <name val="Garamond"/>
      <family val="1"/>
      <charset val="238"/>
    </font>
    <font>
      <b/>
      <sz val="10"/>
      <color indexed="9"/>
      <name val="Garamond"/>
      <family val="1"/>
      <charset val="238"/>
    </font>
    <font>
      <b/>
      <sz val="8"/>
      <color indexed="9"/>
      <name val="Garamond"/>
      <family val="1"/>
      <charset val="238"/>
    </font>
    <font>
      <b/>
      <sz val="10"/>
      <color indexed="16"/>
      <name val="Garamond"/>
      <family val="1"/>
      <charset val="238"/>
    </font>
    <font>
      <b/>
      <sz val="8"/>
      <color indexed="16"/>
      <name val="Garamond"/>
      <family val="1"/>
      <charset val="238"/>
    </font>
    <font>
      <b/>
      <i/>
      <sz val="10"/>
      <name val="Garamond"/>
      <family val="1"/>
      <charset val="238"/>
    </font>
    <font>
      <i/>
      <sz val="10"/>
      <name val="Garamond"/>
      <family val="1"/>
      <charset val="238"/>
    </font>
    <font>
      <sz val="10"/>
      <color indexed="16"/>
      <name val="Garamond"/>
      <family val="1"/>
      <charset val="238"/>
    </font>
    <font>
      <b/>
      <i/>
      <sz val="8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rgb="FF000000"/>
      <name val="Garamond"/>
      <family val="1"/>
      <charset val="238"/>
    </font>
    <font>
      <b/>
      <u/>
      <sz val="14"/>
      <name val="Garamond"/>
      <family val="1"/>
      <charset val="238"/>
    </font>
    <font>
      <b/>
      <sz val="14"/>
      <name val="Garamond"/>
      <family val="1"/>
      <charset val="238"/>
    </font>
    <font>
      <b/>
      <u/>
      <sz val="10"/>
      <name val="Garamond"/>
      <family val="1"/>
      <charset val="238"/>
    </font>
    <font>
      <sz val="10"/>
      <name val="Garamond"/>
      <family val="1"/>
      <charset val="238"/>
    </font>
    <font>
      <sz val="8"/>
      <name val="Garamond"/>
      <family val="1"/>
      <charset val="238"/>
    </font>
    <font>
      <sz val="10"/>
      <name val="Arial"/>
      <family val="2"/>
      <charset val="238"/>
    </font>
    <font>
      <sz val="10"/>
      <color indexed="60"/>
      <name val="Arial"/>
      <family val="2"/>
    </font>
    <font>
      <b/>
      <sz val="9"/>
      <name val="Garamond"/>
      <family val="1"/>
      <charset val="238"/>
    </font>
    <font>
      <sz val="8"/>
      <color indexed="23"/>
      <name val="Garamond"/>
      <family val="1"/>
      <charset val="238"/>
    </font>
    <font>
      <sz val="8"/>
      <name val="Arial"/>
      <family val="2"/>
    </font>
    <font>
      <b/>
      <sz val="12"/>
      <color rgb="FF646531"/>
      <name val="Garamond"/>
      <family val="1"/>
      <charset val="238"/>
    </font>
    <font>
      <b/>
      <sz val="8"/>
      <color indexed="23"/>
      <name val="Garamond"/>
      <family val="1"/>
      <charset val="238"/>
    </font>
    <font>
      <sz val="16"/>
      <name val="Garamond"/>
      <family val="1"/>
      <charset val="238"/>
    </font>
    <font>
      <b/>
      <sz val="9"/>
      <color indexed="23"/>
      <name val="Garamond"/>
      <family val="1"/>
      <charset val="238"/>
    </font>
    <font>
      <sz val="16"/>
      <name val="Arial"/>
      <family val="2"/>
      <charset val="238"/>
    </font>
    <font>
      <b/>
      <sz val="10"/>
      <name val="Garamond"/>
      <family val="1"/>
      <charset val="238"/>
    </font>
    <font>
      <b/>
      <sz val="8"/>
      <name val="Garamond"/>
      <family val="1"/>
      <charset val="238"/>
    </font>
    <font>
      <b/>
      <sz val="10"/>
      <name val="Arial"/>
      <family val="2"/>
      <charset val="238"/>
    </font>
    <font>
      <sz val="10"/>
      <color indexed="9"/>
      <name val="Arial"/>
      <family val="2"/>
    </font>
    <font>
      <b/>
      <sz val="10"/>
      <color indexed="9"/>
      <name val="Garamond"/>
      <family val="1"/>
      <charset val="238"/>
    </font>
    <font>
      <b/>
      <sz val="8"/>
      <color indexed="9"/>
      <name val="Garamond"/>
      <family val="1"/>
      <charset val="238"/>
    </font>
    <font>
      <b/>
      <sz val="10"/>
      <color indexed="16"/>
      <name val="Garamond"/>
      <family val="1"/>
      <charset val="238"/>
    </font>
    <font>
      <b/>
      <sz val="8"/>
      <color indexed="16"/>
      <name val="Garamond"/>
      <family val="1"/>
      <charset val="238"/>
    </font>
    <font>
      <b/>
      <i/>
      <sz val="10"/>
      <name val="Garamond"/>
      <family val="1"/>
      <charset val="238"/>
    </font>
    <font>
      <i/>
      <sz val="10"/>
      <name val="Garamond"/>
      <family val="1"/>
      <charset val="238"/>
    </font>
    <font>
      <sz val="10"/>
      <name val="Arial"/>
      <family val="2"/>
    </font>
    <font>
      <sz val="10"/>
      <color indexed="16"/>
      <name val="Garamond"/>
      <family val="1"/>
      <charset val="238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i/>
      <sz val="8"/>
      <name val="Garamond"/>
      <family val="1"/>
      <charset val="238"/>
    </font>
    <font>
      <b/>
      <sz val="10"/>
      <name val="Arial"/>
      <family val="2"/>
    </font>
    <font>
      <sz val="10"/>
      <color rgb="FFFF0000"/>
      <name val="Garamond"/>
      <family val="1"/>
      <charset val="238"/>
    </font>
    <font>
      <b/>
      <sz val="12"/>
      <color theme="1"/>
      <name val="Calibri"/>
      <family val="1"/>
      <charset val="238"/>
      <scheme val="minor"/>
    </font>
    <font>
      <sz val="12"/>
      <color theme="1"/>
      <name val="Calibri"/>
      <family val="1"/>
      <charset val="238"/>
      <scheme val="minor"/>
    </font>
    <font>
      <sz val="10"/>
      <color rgb="FF000000"/>
      <name val="Garamond"/>
      <family val="1"/>
      <charset val="238"/>
    </font>
    <font>
      <sz val="9"/>
      <name val="Arial"/>
      <family val="2"/>
      <charset val="238"/>
    </font>
    <font>
      <b/>
      <sz val="10"/>
      <color rgb="FFFF0000"/>
      <name val="Garamond"/>
      <family val="1"/>
      <charset val="238"/>
    </font>
    <font>
      <i/>
      <sz val="10"/>
      <color rgb="FFFF0000"/>
      <name val="Garamond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9B07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23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 applyNumberFormat="0" applyAlignment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</cellStyleXfs>
  <cellXfs count="416">
    <xf numFmtId="0" fontId="0" fillId="0" borderId="0" xfId="0"/>
    <xf numFmtId="0" fontId="4" fillId="3" borderId="0" xfId="198" applyFill="1" applyBorder="1" applyAlignment="1"/>
    <xf numFmtId="0" fontId="5" fillId="3" borderId="0" xfId="198" applyFont="1" applyFill="1" applyBorder="1" applyAlignment="1"/>
    <xf numFmtId="0" fontId="6" fillId="3" borderId="0" xfId="198" applyFont="1" applyFill="1" applyBorder="1" applyAlignment="1"/>
    <xf numFmtId="0" fontId="7" fillId="3" borderId="0" xfId="198" applyFont="1" applyFill="1" applyBorder="1" applyAlignment="1">
      <alignment vertical="center"/>
    </xf>
    <xf numFmtId="0" fontId="8" fillId="4" borderId="0" xfId="198" applyFont="1" applyFill="1" applyBorder="1" applyAlignment="1">
      <alignment vertical="center"/>
    </xf>
    <xf numFmtId="0" fontId="8" fillId="3" borderId="0" xfId="198" applyFont="1" applyFill="1" applyBorder="1" applyAlignment="1">
      <alignment vertical="center"/>
    </xf>
    <xf numFmtId="0" fontId="4" fillId="3" borderId="0" xfId="198" applyFill="1" applyAlignment="1"/>
    <xf numFmtId="0" fontId="10" fillId="3" borderId="0" xfId="198" applyFont="1" applyFill="1" applyBorder="1" applyAlignment="1"/>
    <xf numFmtId="0" fontId="9" fillId="3" borderId="0" xfId="198" applyFont="1" applyFill="1" applyBorder="1" applyAlignment="1"/>
    <xf numFmtId="0" fontId="12" fillId="3" borderId="0" xfId="198" applyFont="1" applyFill="1" applyBorder="1" applyAlignment="1"/>
    <xf numFmtId="0" fontId="13" fillId="0" borderId="0" xfId="0" applyFont="1"/>
    <xf numFmtId="3" fontId="0" fillId="0" borderId="0" xfId="0" applyNumberFormat="1"/>
    <xf numFmtId="0" fontId="0" fillId="0" borderId="0" xfId="0" applyFill="1"/>
    <xf numFmtId="0" fontId="4" fillId="0" borderId="0" xfId="198" applyFont="1" applyFill="1" applyAlignment="1">
      <alignment vertical="top" wrapText="1"/>
    </xf>
    <xf numFmtId="0" fontId="4" fillId="0" borderId="0" xfId="198" applyFont="1" applyFill="1" applyBorder="1" applyAlignment="1"/>
    <xf numFmtId="0" fontId="4" fillId="0" borderId="0" xfId="198" applyFont="1" applyFill="1" applyBorder="1" applyAlignment="1">
      <alignment vertical="center"/>
    </xf>
    <xf numFmtId="0" fontId="4" fillId="0" borderId="0" xfId="198" applyFont="1" applyFill="1" applyAlignment="1"/>
    <xf numFmtId="0" fontId="11" fillId="0" borderId="0" xfId="198" applyFont="1" applyFill="1" applyBorder="1" applyAlignment="1"/>
    <xf numFmtId="3" fontId="4" fillId="0" borderId="0" xfId="198" applyNumberFormat="1" applyFont="1" applyFill="1" applyBorder="1" applyAlignment="1"/>
    <xf numFmtId="164" fontId="15" fillId="0" borderId="0" xfId="198" applyNumberFormat="1" applyFont="1" applyFill="1" applyBorder="1" applyAlignment="1">
      <alignment vertical="center" wrapText="1"/>
    </xf>
    <xf numFmtId="166" fontId="4" fillId="0" borderId="0" xfId="198" applyNumberFormat="1" applyFont="1" applyFill="1" applyBorder="1" applyAlignment="1">
      <alignment vertical="top"/>
    </xf>
    <xf numFmtId="166" fontId="4" fillId="0" borderId="0" xfId="198" applyNumberFormat="1" applyFont="1" applyFill="1" applyBorder="1" applyAlignment="1"/>
    <xf numFmtId="166" fontId="7" fillId="0" borderId="0" xfId="198" applyNumberFormat="1" applyFont="1" applyFill="1" applyBorder="1" applyAlignment="1">
      <alignment horizontal="center" vertical="top"/>
    </xf>
    <xf numFmtId="166" fontId="7" fillId="0" borderId="0" xfId="198" applyNumberFormat="1" applyFont="1" applyFill="1" applyBorder="1" applyAlignment="1">
      <alignment vertical="center"/>
    </xf>
    <xf numFmtId="166" fontId="11" fillId="0" borderId="0" xfId="198" applyNumberFormat="1" applyFont="1" applyFill="1" applyBorder="1" applyAlignment="1" applyProtection="1">
      <alignment horizontal="right" vertical="center"/>
    </xf>
    <xf numFmtId="166" fontId="4" fillId="0" borderId="0" xfId="198" applyNumberFormat="1" applyFont="1" applyFill="1" applyBorder="1" applyAlignment="1">
      <alignment vertical="center"/>
    </xf>
    <xf numFmtId="166" fontId="11" fillId="0" borderId="0" xfId="198" applyNumberFormat="1" applyFont="1" applyFill="1" applyBorder="1" applyAlignment="1" applyProtection="1">
      <alignment horizontal="center" vertical="center"/>
    </xf>
    <xf numFmtId="166" fontId="4" fillId="0" borderId="0" xfId="198" applyNumberFormat="1" applyFont="1" applyFill="1" applyAlignment="1"/>
    <xf numFmtId="166" fontId="11" fillId="0" borderId="0" xfId="198" applyNumberFormat="1" applyFont="1" applyFill="1" applyBorder="1" applyAlignment="1"/>
    <xf numFmtId="166" fontId="11" fillId="0" borderId="0" xfId="198" applyNumberFormat="1" applyFont="1" applyFill="1" applyBorder="1" applyAlignment="1">
      <alignment vertical="top"/>
    </xf>
    <xf numFmtId="166" fontId="4" fillId="0" borderId="0" xfId="198" applyNumberFormat="1" applyFont="1" applyFill="1" applyAlignment="1">
      <alignment vertical="top"/>
    </xf>
    <xf numFmtId="0" fontId="9" fillId="0" borderId="0" xfId="198" applyFont="1" applyFill="1" applyBorder="1" applyAlignment="1"/>
    <xf numFmtId="0" fontId="12" fillId="0" borderId="0" xfId="198" applyFont="1" applyFill="1" applyBorder="1" applyAlignment="1"/>
    <xf numFmtId="0" fontId="8" fillId="0" borderId="0" xfId="198" applyFont="1" applyFill="1" applyBorder="1" applyAlignment="1">
      <alignment vertical="center"/>
    </xf>
    <xf numFmtId="0" fontId="4" fillId="0" borderId="0" xfId="198" applyFill="1" applyBorder="1" applyAlignment="1"/>
    <xf numFmtId="0" fontId="14" fillId="0" borderId="0" xfId="0" applyFont="1"/>
    <xf numFmtId="0" fontId="0" fillId="0" borderId="0" xfId="0" applyAlignment="1">
      <alignment wrapText="1"/>
    </xf>
    <xf numFmtId="0" fontId="5" fillId="0" borderId="0" xfId="198" applyFont="1" applyFill="1" applyBorder="1" applyAlignment="1"/>
    <xf numFmtId="0" fontId="6" fillId="0" borderId="0" xfId="198" applyFont="1" applyFill="1" applyBorder="1" applyAlignment="1"/>
    <xf numFmtId="0" fontId="7" fillId="0" borderId="0" xfId="198" applyFont="1" applyFill="1" applyBorder="1" applyAlignment="1">
      <alignment vertical="center"/>
    </xf>
    <xf numFmtId="0" fontId="4" fillId="0" borderId="0" xfId="198" applyFill="1" applyAlignment="1"/>
    <xf numFmtId="0" fontId="10" fillId="0" borderId="0" xfId="198" applyFont="1" applyFill="1" applyBorder="1" applyAlignment="1"/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 applyFill="1"/>
    <xf numFmtId="0" fontId="21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3" fontId="19" fillId="0" borderId="0" xfId="0" applyNumberFormat="1" applyFont="1"/>
    <xf numFmtId="0" fontId="23" fillId="0" borderId="0" xfId="0" applyFont="1" applyAlignment="1">
      <alignment vertical="top"/>
    </xf>
    <xf numFmtId="0" fontId="24" fillId="0" borderId="0" xfId="0" applyFont="1" applyAlignment="1">
      <alignment horizontal="center"/>
    </xf>
    <xf numFmtId="0" fontId="23" fillId="0" borderId="0" xfId="0" applyFont="1"/>
    <xf numFmtId="164" fontId="23" fillId="5" borderId="0" xfId="198" applyNumberFormat="1" applyFont="1" applyFill="1" applyBorder="1" applyAlignment="1">
      <alignment horizontal="center" vertical="center" wrapText="1"/>
    </xf>
    <xf numFmtId="164" fontId="23" fillId="5" borderId="0" xfId="198" applyNumberFormat="1" applyFont="1" applyFill="1" applyBorder="1" applyAlignment="1">
      <alignment vertical="center" wrapText="1"/>
    </xf>
    <xf numFmtId="0" fontId="26" fillId="0" borderId="0" xfId="0" applyFont="1"/>
    <xf numFmtId="0" fontId="26" fillId="0" borderId="0" xfId="0" applyFont="1" applyFill="1" applyAlignment="1">
      <alignment horizontal="right"/>
    </xf>
    <xf numFmtId="165" fontId="26" fillId="0" borderId="0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24" fillId="0" borderId="12" xfId="0" applyFont="1" applyBorder="1"/>
    <xf numFmtId="0" fontId="24" fillId="0" borderId="12" xfId="0" applyFont="1" applyBorder="1" applyAlignment="1">
      <alignment horizontal="center"/>
    </xf>
    <xf numFmtId="0" fontId="19" fillId="0" borderId="14" xfId="0" applyFont="1" applyBorder="1"/>
    <xf numFmtId="0" fontId="26" fillId="0" borderId="15" xfId="0" applyFont="1" applyBorder="1" applyAlignment="1"/>
    <xf numFmtId="165" fontId="26" fillId="0" borderId="15" xfId="0" applyNumberFormat="1" applyFont="1" applyBorder="1" applyAlignment="1">
      <alignment horizontal="center" vertical="center" wrapText="1"/>
    </xf>
    <xf numFmtId="165" fontId="26" fillId="0" borderId="16" xfId="0" applyNumberFormat="1" applyFont="1" applyBorder="1" applyAlignment="1">
      <alignment horizontal="center" vertical="center" wrapText="1"/>
    </xf>
    <xf numFmtId="0" fontId="19" fillId="0" borderId="3" xfId="0" applyFont="1" applyBorder="1"/>
    <xf numFmtId="10" fontId="24" fillId="0" borderId="3" xfId="197" applyNumberFormat="1" applyFont="1" applyBorder="1" applyAlignment="1">
      <alignment horizontal="center"/>
    </xf>
    <xf numFmtId="3" fontId="29" fillId="0" borderId="3" xfId="198" applyNumberFormat="1" applyFont="1" applyFill="1" applyBorder="1" applyAlignment="1"/>
    <xf numFmtId="0" fontId="23" fillId="6" borderId="3" xfId="198" applyFont="1" applyFill="1" applyBorder="1" applyAlignment="1" applyProtection="1">
      <alignment horizontal="right"/>
    </xf>
    <xf numFmtId="0" fontId="23" fillId="6" borderId="3" xfId="198" applyFont="1" applyFill="1" applyBorder="1" applyAlignment="1" applyProtection="1">
      <alignment horizontal="left" wrapText="1"/>
    </xf>
    <xf numFmtId="3" fontId="30" fillId="6" borderId="3" xfId="198" applyNumberFormat="1" applyFont="1" applyFill="1" applyBorder="1" applyAlignment="1">
      <alignment horizontal="right"/>
    </xf>
    <xf numFmtId="3" fontId="23" fillId="6" borderId="3" xfId="198" applyNumberFormat="1" applyFont="1" applyFill="1" applyBorder="1" applyAlignment="1"/>
    <xf numFmtId="0" fontId="23" fillId="6" borderId="3" xfId="198" applyFont="1" applyFill="1" applyBorder="1" applyAlignment="1" applyProtection="1">
      <alignment horizontal="left"/>
    </xf>
    <xf numFmtId="0" fontId="31" fillId="0" borderId="3" xfId="0" applyFont="1" applyBorder="1"/>
    <xf numFmtId="0" fontId="19" fillId="0" borderId="3" xfId="0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32" fillId="0" borderId="3" xfId="198" applyFont="1" applyFill="1" applyBorder="1" applyAlignment="1" applyProtection="1">
      <alignment horizontal="right"/>
    </xf>
    <xf numFmtId="3" fontId="32" fillId="0" borderId="3" xfId="198" applyNumberFormat="1" applyFont="1" applyFill="1" applyBorder="1" applyAlignment="1"/>
    <xf numFmtId="3" fontId="33" fillId="6" borderId="3" xfId="198" applyNumberFormat="1" applyFont="1" applyFill="1" applyBorder="1" applyAlignment="1"/>
    <xf numFmtId="3" fontId="33" fillId="0" borderId="3" xfId="198" applyNumberFormat="1" applyFont="1" applyFill="1" applyBorder="1" applyAlignment="1"/>
    <xf numFmtId="0" fontId="19" fillId="0" borderId="13" xfId="0" applyFont="1" applyBorder="1"/>
    <xf numFmtId="0" fontId="19" fillId="0" borderId="13" xfId="0" applyFont="1" applyBorder="1" applyAlignment="1">
      <alignment horizontal="left"/>
    </xf>
    <xf numFmtId="0" fontId="32" fillId="0" borderId="13" xfId="198" applyFont="1" applyFill="1" applyBorder="1" applyAlignment="1" applyProtection="1">
      <alignment horizontal="right"/>
    </xf>
    <xf numFmtId="3" fontId="32" fillId="0" borderId="13" xfId="198" applyNumberFormat="1" applyFont="1" applyFill="1" applyBorder="1" applyAlignment="1"/>
    <xf numFmtId="0" fontId="24" fillId="0" borderId="13" xfId="0" applyFont="1" applyBorder="1" applyAlignment="1">
      <alignment horizontal="center"/>
    </xf>
    <xf numFmtId="9" fontId="24" fillId="0" borderId="13" xfId="197" applyFont="1" applyBorder="1"/>
    <xf numFmtId="0" fontId="19" fillId="0" borderId="15" xfId="0" applyFont="1" applyBorder="1"/>
    <xf numFmtId="0" fontId="31" fillId="0" borderId="15" xfId="0" applyFont="1" applyBorder="1" applyAlignment="1">
      <alignment horizontal="right"/>
    </xf>
    <xf numFmtId="9" fontId="31" fillId="6" borderId="15" xfId="197" applyFont="1" applyFill="1" applyBorder="1" applyAlignment="1">
      <alignment horizontal="center" vertical="center"/>
    </xf>
    <xf numFmtId="3" fontId="23" fillId="0" borderId="15" xfId="198" applyNumberFormat="1" applyFont="1" applyFill="1" applyBorder="1" applyAlignment="1"/>
    <xf numFmtId="3" fontId="23" fillId="0" borderId="15" xfId="198" applyNumberFormat="1" applyFont="1" applyFill="1" applyBorder="1" applyAlignment="1">
      <alignment horizontal="left"/>
    </xf>
    <xf numFmtId="3" fontId="27" fillId="0" borderId="15" xfId="198" applyNumberFormat="1" applyFont="1" applyFill="1" applyBorder="1" applyAlignment="1"/>
    <xf numFmtId="3" fontId="27" fillId="0" borderId="16" xfId="198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9" fontId="24" fillId="0" borderId="0" xfId="0" applyNumberFormat="1" applyFont="1" applyAlignment="1">
      <alignment horizontal="center"/>
    </xf>
    <xf numFmtId="3" fontId="23" fillId="0" borderId="0" xfId="198" applyNumberFormat="1" applyFont="1" applyFill="1" applyBorder="1" applyAlignment="1"/>
    <xf numFmtId="3" fontId="23" fillId="0" borderId="0" xfId="198" applyNumberFormat="1" applyFont="1" applyFill="1" applyBorder="1" applyAlignment="1">
      <alignment horizontal="left"/>
    </xf>
    <xf numFmtId="3" fontId="23" fillId="9" borderId="15" xfId="198" applyNumberFormat="1" applyFont="1" applyFill="1" applyBorder="1" applyAlignment="1">
      <alignment horizontal="left"/>
    </xf>
    <xf numFmtId="3" fontId="28" fillId="0" borderId="15" xfId="198" applyNumberFormat="1" applyFont="1" applyFill="1" applyBorder="1" applyAlignment="1"/>
    <xf numFmtId="3" fontId="28" fillId="0" borderId="16" xfId="198" applyNumberFormat="1" applyFont="1" applyFill="1" applyBorder="1" applyAlignment="1"/>
    <xf numFmtId="3" fontId="35" fillId="0" borderId="0" xfId="198" applyNumberFormat="1" applyFont="1" applyFill="1" applyBorder="1" applyAlignment="1">
      <alignment horizontal="left"/>
    </xf>
    <xf numFmtId="3" fontId="19" fillId="0" borderId="0" xfId="0" applyNumberFormat="1" applyFont="1" applyFill="1"/>
    <xf numFmtId="0" fontId="19" fillId="6" borderId="14" xfId="0" applyFont="1" applyFill="1" applyBorder="1" applyAlignment="1">
      <alignment horizontal="left"/>
    </xf>
    <xf numFmtId="0" fontId="19" fillId="6" borderId="15" xfId="0" applyFont="1" applyFill="1" applyBorder="1"/>
    <xf numFmtId="3" fontId="30" fillId="6" borderId="17" xfId="198" applyNumberFormat="1" applyFont="1" applyFill="1" applyBorder="1" applyAlignment="1"/>
    <xf numFmtId="0" fontId="24" fillId="0" borderId="14" xfId="0" applyFont="1" applyBorder="1" applyAlignment="1">
      <alignment horizontal="center"/>
    </xf>
    <xf numFmtId="3" fontId="30" fillId="0" borderId="17" xfId="198" applyNumberFormat="1" applyFont="1" applyFill="1" applyBorder="1" applyAlignment="1"/>
    <xf numFmtId="3" fontId="30" fillId="0" borderId="16" xfId="198" applyNumberFormat="1" applyFont="1" applyFill="1" applyBorder="1" applyAlignment="1"/>
    <xf numFmtId="3" fontId="19" fillId="6" borderId="16" xfId="0" applyNumberFormat="1" applyFont="1" applyFill="1" applyBorder="1"/>
    <xf numFmtId="3" fontId="19" fillId="10" borderId="16" xfId="0" applyNumberFormat="1" applyFont="1" applyFill="1" applyBorder="1"/>
    <xf numFmtId="3" fontId="19" fillId="0" borderId="16" xfId="0" applyNumberFormat="1" applyFont="1" applyFill="1" applyBorder="1"/>
    <xf numFmtId="0" fontId="19" fillId="0" borderId="18" xfId="0" applyFont="1" applyBorder="1"/>
    <xf numFmtId="0" fontId="19" fillId="0" borderId="19" xfId="0" applyFont="1" applyBorder="1"/>
    <xf numFmtId="0" fontId="19" fillId="0" borderId="19" xfId="0" applyFont="1" applyBorder="1" applyAlignment="1">
      <alignment horizontal="left"/>
    </xf>
    <xf numFmtId="169" fontId="19" fillId="0" borderId="20" xfId="0" applyNumberFormat="1" applyFont="1" applyBorder="1"/>
    <xf numFmtId="3" fontId="19" fillId="11" borderId="0" xfId="0" applyNumberFormat="1" applyFont="1" applyFill="1"/>
    <xf numFmtId="164" fontId="36" fillId="3" borderId="0" xfId="198" applyNumberFormat="1" applyFont="1" applyFill="1" applyBorder="1" applyAlignment="1">
      <alignment horizontal="right" vertical="top"/>
    </xf>
    <xf numFmtId="164" fontId="37" fillId="3" borderId="0" xfId="198" applyNumberFormat="1" applyFont="1" applyFill="1" applyBorder="1" applyAlignment="1">
      <alignment horizontal="right" vertical="top"/>
    </xf>
    <xf numFmtId="0" fontId="36" fillId="3" borderId="0" xfId="198" applyFont="1" applyFill="1" applyBorder="1" applyAlignment="1">
      <alignment horizontal="right" vertical="top"/>
    </xf>
    <xf numFmtId="0" fontId="36" fillId="3" borderId="0" xfId="198" applyFont="1" applyFill="1" applyBorder="1" applyAlignment="1">
      <alignment vertical="top" wrapText="1"/>
    </xf>
    <xf numFmtId="0" fontId="36" fillId="3" borderId="0" xfId="198" applyFont="1" applyFill="1" applyBorder="1" applyAlignment="1">
      <alignment vertical="top"/>
    </xf>
    <xf numFmtId="3" fontId="36" fillId="3" borderId="0" xfId="198" applyNumberFormat="1" applyFont="1" applyFill="1" applyBorder="1" applyAlignment="1">
      <alignment horizontal="right" vertical="top"/>
    </xf>
    <xf numFmtId="3" fontId="36" fillId="3" borderId="0" xfId="198" applyNumberFormat="1" applyFont="1" applyFill="1" applyBorder="1" applyAlignment="1">
      <alignment vertical="top"/>
    </xf>
    <xf numFmtId="0" fontId="37" fillId="5" borderId="1" xfId="198" applyFont="1" applyFill="1" applyBorder="1" applyAlignment="1">
      <alignment vertical="top"/>
    </xf>
    <xf numFmtId="0" fontId="37" fillId="5" borderId="1" xfId="198" applyFont="1" applyFill="1" applyBorder="1" applyAlignment="1">
      <alignment horizontal="right" vertical="top"/>
    </xf>
    <xf numFmtId="3" fontId="37" fillId="5" borderId="1" xfId="198" applyNumberFormat="1" applyFont="1" applyFill="1" applyBorder="1" applyAlignment="1">
      <alignment horizontal="right" vertical="top"/>
    </xf>
    <xf numFmtId="164" fontId="39" fillId="5" borderId="1" xfId="198" applyNumberFormat="1" applyFont="1" applyFill="1" applyBorder="1" applyAlignment="1">
      <alignment horizontal="right" vertical="center"/>
    </xf>
    <xf numFmtId="164" fontId="25" fillId="3" borderId="0" xfId="198" applyNumberFormat="1" applyFont="1" applyFill="1" applyBorder="1" applyAlignment="1">
      <alignment horizontal="left" vertical="center"/>
    </xf>
    <xf numFmtId="164" fontId="40" fillId="3" borderId="0" xfId="198" applyNumberFormat="1" applyFont="1" applyFill="1" applyBorder="1" applyAlignment="1">
      <alignment horizontal="left" vertical="center"/>
    </xf>
    <xf numFmtId="0" fontId="41" fillId="3" borderId="0" xfId="198" applyFont="1" applyFill="1" applyBorder="1" applyAlignment="1">
      <alignment horizontal="right" vertical="top"/>
    </xf>
    <xf numFmtId="0" fontId="41" fillId="3" borderId="0" xfId="198" applyFont="1" applyFill="1" applyBorder="1" applyAlignment="1">
      <alignment horizontal="center" vertical="top" wrapText="1"/>
    </xf>
    <xf numFmtId="0" fontId="41" fillId="3" borderId="0" xfId="198" applyFont="1" applyFill="1" applyBorder="1" applyAlignment="1">
      <alignment vertical="center"/>
    </xf>
    <xf numFmtId="0" fontId="42" fillId="3" borderId="0" xfId="198" applyNumberFormat="1" applyFont="1" applyFill="1" applyBorder="1" applyAlignment="1">
      <alignment horizontal="right"/>
    </xf>
    <xf numFmtId="3" fontId="41" fillId="3" borderId="0" xfId="198" applyNumberFormat="1" applyFont="1" applyFill="1" applyBorder="1" applyAlignment="1">
      <alignment horizontal="center" vertical="top"/>
    </xf>
    <xf numFmtId="164" fontId="43" fillId="8" borderId="0" xfId="198" applyNumberFormat="1" applyFont="1" applyFill="1" applyBorder="1" applyAlignment="1" applyProtection="1">
      <alignment horizontal="left" vertical="top" wrapText="1"/>
    </xf>
    <xf numFmtId="164" fontId="44" fillId="8" borderId="0" xfId="198" applyNumberFormat="1" applyFont="1" applyFill="1" applyBorder="1" applyAlignment="1" applyProtection="1">
      <alignment horizontal="left" vertical="top" wrapText="1"/>
    </xf>
    <xf numFmtId="0" fontId="43" fillId="8" borderId="0" xfId="198" applyFont="1" applyFill="1" applyBorder="1" applyAlignment="1" applyProtection="1">
      <alignment horizontal="left" vertical="center" wrapText="1"/>
    </xf>
    <xf numFmtId="3" fontId="43" fillId="8" borderId="0" xfId="198" applyNumberFormat="1" applyFont="1" applyFill="1" applyBorder="1" applyAlignment="1" applyProtection="1">
      <alignment horizontal="left" vertical="center" wrapText="1"/>
    </xf>
    <xf numFmtId="0" fontId="45" fillId="6" borderId="0" xfId="198" applyFont="1" applyFill="1" applyBorder="1" applyAlignment="1" applyProtection="1">
      <alignment horizontal="right" vertical="center" wrapText="1"/>
    </xf>
    <xf numFmtId="0" fontId="46" fillId="6" borderId="0" xfId="198" applyFont="1" applyFill="1" applyBorder="1" applyAlignment="1" applyProtection="1">
      <alignment horizontal="right" vertical="center" wrapText="1"/>
    </xf>
    <xf numFmtId="0" fontId="45" fillId="6" borderId="0" xfId="198" applyFont="1" applyFill="1" applyBorder="1" applyAlignment="1" applyProtection="1">
      <alignment horizontal="left" vertical="center" wrapText="1"/>
    </xf>
    <xf numFmtId="0" fontId="45" fillId="6" borderId="0" xfId="198" applyFont="1" applyFill="1" applyBorder="1" applyAlignment="1" applyProtection="1">
      <alignment horizontal="left" vertical="center" indent="1"/>
    </xf>
    <xf numFmtId="0" fontId="45" fillId="6" borderId="0" xfId="198" applyFont="1" applyFill="1" applyBorder="1" applyAlignment="1" applyProtection="1">
      <alignment horizontal="center" vertical="center"/>
    </xf>
    <xf numFmtId="0" fontId="45" fillId="6" borderId="0" xfId="198" applyFont="1" applyFill="1" applyBorder="1" applyAlignment="1" applyProtection="1">
      <alignment horizontal="right" vertical="center"/>
    </xf>
    <xf numFmtId="3" fontId="45" fillId="6" borderId="0" xfId="198" applyNumberFormat="1" applyFont="1" applyFill="1" applyBorder="1" applyAlignment="1" applyProtection="1">
      <alignment horizontal="center" vertical="center"/>
    </xf>
    <xf numFmtId="0" fontId="45" fillId="3" borderId="0" xfId="198" applyFont="1" applyFill="1" applyBorder="1" applyAlignment="1" applyProtection="1">
      <alignment horizontal="right" vertical="center" wrapText="1"/>
    </xf>
    <xf numFmtId="0" fontId="46" fillId="3" borderId="0" xfId="198" applyFont="1" applyFill="1" applyBorder="1" applyAlignment="1" applyProtection="1">
      <alignment horizontal="right" vertical="center" wrapText="1"/>
    </xf>
    <xf numFmtId="0" fontId="45" fillId="3" borderId="0" xfId="198" applyFont="1" applyFill="1" applyBorder="1" applyAlignment="1" applyProtection="1">
      <alignment horizontal="left" vertical="center" wrapText="1"/>
    </xf>
    <xf numFmtId="0" fontId="45" fillId="3" borderId="0" xfId="198" applyFont="1" applyFill="1" applyBorder="1" applyAlignment="1" applyProtection="1">
      <alignment horizontal="left" vertical="center" indent="1"/>
    </xf>
    <xf numFmtId="0" fontId="45" fillId="3" borderId="0" xfId="198" applyFont="1" applyFill="1" applyBorder="1" applyAlignment="1" applyProtection="1">
      <alignment horizontal="center" vertical="center"/>
    </xf>
    <xf numFmtId="0" fontId="45" fillId="3" borderId="0" xfId="198" applyFont="1" applyFill="1" applyBorder="1" applyAlignment="1" applyProtection="1">
      <alignment horizontal="right" vertical="center"/>
    </xf>
    <xf numFmtId="3" fontId="45" fillId="3" borderId="0" xfId="198" applyNumberFormat="1" applyFont="1" applyFill="1" applyBorder="1" applyAlignment="1" applyProtection="1">
      <alignment horizontal="center" vertical="center"/>
    </xf>
    <xf numFmtId="164" fontId="47" fillId="3" borderId="2" xfId="198" applyNumberFormat="1" applyFont="1" applyFill="1" applyBorder="1" applyAlignment="1" applyProtection="1">
      <alignment horizontal="left" vertical="top"/>
    </xf>
    <xf numFmtId="164" fontId="48" fillId="3" borderId="2" xfId="198" applyNumberFormat="1" applyFont="1" applyFill="1" applyBorder="1" applyAlignment="1" applyProtection="1">
      <alignment horizontal="left" vertical="top"/>
    </xf>
    <xf numFmtId="0" fontId="45" fillId="3" borderId="2" xfId="198" applyFont="1" applyFill="1" applyBorder="1" applyAlignment="1" applyProtection="1">
      <alignment horizontal="right" vertical="center" wrapText="1"/>
    </xf>
    <xf numFmtId="0" fontId="45" fillId="3" borderId="2" xfId="198" applyFont="1" applyFill="1" applyBorder="1" applyAlignment="1" applyProtection="1">
      <alignment horizontal="left" vertical="center" wrapText="1"/>
    </xf>
    <xf numFmtId="0" fontId="45" fillId="3" borderId="2" xfId="198" applyFont="1" applyFill="1" applyBorder="1" applyAlignment="1" applyProtection="1">
      <alignment horizontal="left" vertical="center" indent="1"/>
    </xf>
    <xf numFmtId="0" fontId="45" fillId="3" borderId="2" xfId="198" applyFont="1" applyFill="1" applyBorder="1" applyAlignment="1" applyProtection="1">
      <alignment horizontal="center" vertical="center"/>
    </xf>
    <xf numFmtId="0" fontId="45" fillId="3" borderId="2" xfId="198" applyFont="1" applyFill="1" applyBorder="1" applyAlignment="1" applyProtection="1">
      <alignment horizontal="right" vertical="center"/>
    </xf>
    <xf numFmtId="3" fontId="45" fillId="3" borderId="2" xfId="198" applyNumberFormat="1" applyFont="1" applyFill="1" applyBorder="1" applyAlignment="1" applyProtection="1">
      <alignment horizontal="center" vertical="center"/>
    </xf>
    <xf numFmtId="49" fontId="49" fillId="3" borderId="4" xfId="198" applyNumberFormat="1" applyFont="1" applyFill="1" applyBorder="1" applyAlignment="1">
      <alignment horizontal="right" vertical="top"/>
    </xf>
    <xf numFmtId="0" fontId="43" fillId="3" borderId="0" xfId="198" applyFont="1" applyFill="1" applyBorder="1" applyAlignment="1" applyProtection="1">
      <alignment horizontal="left" vertical="top"/>
    </xf>
    <xf numFmtId="0" fontId="36" fillId="3" borderId="0" xfId="198" applyFont="1" applyFill="1" applyAlignment="1">
      <alignment vertical="top" wrapText="1"/>
    </xf>
    <xf numFmtId="4" fontId="36" fillId="3" borderId="5" xfId="198" applyNumberFormat="1" applyFont="1" applyFill="1" applyBorder="1" applyAlignment="1" applyProtection="1">
      <alignment horizontal="right" vertical="top"/>
    </xf>
    <xf numFmtId="4" fontId="36" fillId="3" borderId="5" xfId="198" applyNumberFormat="1" applyFont="1" applyFill="1" applyBorder="1" applyAlignment="1" applyProtection="1">
      <alignment horizontal="left" vertical="top"/>
    </xf>
    <xf numFmtId="3" fontId="36" fillId="0" borderId="5" xfId="198" applyNumberFormat="1" applyFont="1" applyFill="1" applyBorder="1" applyAlignment="1" applyProtection="1">
      <alignment horizontal="right" vertical="top"/>
    </xf>
    <xf numFmtId="3" fontId="36" fillId="3" borderId="5" xfId="198" applyNumberFormat="1" applyFont="1" applyFill="1" applyBorder="1" applyAlignment="1" applyProtection="1">
      <alignment horizontal="right" vertical="top"/>
    </xf>
    <xf numFmtId="164" fontId="36" fillId="3" borderId="4" xfId="198" applyNumberFormat="1" applyFont="1" applyFill="1" applyBorder="1" applyAlignment="1">
      <alignment horizontal="right" vertical="top"/>
    </xf>
    <xf numFmtId="0" fontId="50" fillId="3" borderId="0" xfId="198" applyFont="1" applyFill="1" applyBorder="1" applyAlignment="1" applyProtection="1">
      <alignment horizontal="right" vertical="top"/>
    </xf>
    <xf numFmtId="0" fontId="47" fillId="6" borderId="0" xfId="198" applyFont="1" applyFill="1" applyBorder="1" applyAlignment="1" applyProtection="1">
      <alignment horizontal="right"/>
    </xf>
    <xf numFmtId="0" fontId="48" fillId="6" borderId="0" xfId="198" applyFont="1" applyFill="1" applyBorder="1" applyAlignment="1" applyProtection="1">
      <alignment horizontal="right"/>
    </xf>
    <xf numFmtId="0" fontId="47" fillId="6" borderId="0" xfId="198" applyFont="1" applyFill="1" applyBorder="1" applyAlignment="1" applyProtection="1">
      <alignment wrapText="1"/>
    </xf>
    <xf numFmtId="4" fontId="51" fillId="6" borderId="0" xfId="198" applyNumberFormat="1" applyFont="1" applyFill="1" applyBorder="1" applyAlignment="1" applyProtection="1"/>
    <xf numFmtId="0" fontId="51" fillId="6" borderId="0" xfId="198" applyFont="1" applyFill="1" applyBorder="1" applyAlignment="1" applyProtection="1">
      <alignment horizontal="right"/>
    </xf>
    <xf numFmtId="3" fontId="47" fillId="6" borderId="0" xfId="198" applyNumberFormat="1" applyFont="1" applyFill="1" applyBorder="1" applyAlignment="1">
      <alignment horizontal="right"/>
    </xf>
    <xf numFmtId="3" fontId="47" fillId="6" borderId="0" xfId="198" applyNumberFormat="1" applyFont="1" applyFill="1" applyBorder="1" applyAlignment="1"/>
    <xf numFmtId="49" fontId="52" fillId="3" borderId="0" xfId="198" applyNumberFormat="1" applyFont="1" applyFill="1" applyBorder="1" applyAlignment="1">
      <alignment horizontal="right" vertical="top"/>
    </xf>
    <xf numFmtId="0" fontId="36" fillId="3" borderId="0" xfId="198" applyFont="1" applyFill="1" applyBorder="1" applyAlignment="1">
      <alignment wrapText="1"/>
    </xf>
    <xf numFmtId="0" fontId="43" fillId="3" borderId="0" xfId="198" applyFont="1" applyFill="1" applyBorder="1" applyAlignment="1" applyProtection="1">
      <alignment horizontal="center" vertical="top"/>
    </xf>
    <xf numFmtId="0" fontId="43" fillId="3" borderId="0" xfId="198" applyFont="1" applyFill="1" applyBorder="1" applyAlignment="1" applyProtection="1">
      <alignment horizontal="right" vertical="top"/>
    </xf>
    <xf numFmtId="3" fontId="43" fillId="3" borderId="0" xfId="198" applyNumberFormat="1" applyFont="1" applyFill="1" applyBorder="1" applyAlignment="1">
      <alignment vertical="top"/>
    </xf>
    <xf numFmtId="0" fontId="50" fillId="3" borderId="10" xfId="198" applyFont="1" applyFill="1" applyBorder="1" applyAlignment="1" applyProtection="1">
      <alignment horizontal="right" vertical="top"/>
    </xf>
    <xf numFmtId="0" fontId="50" fillId="3" borderId="9" xfId="198" applyFont="1" applyFill="1" applyBorder="1" applyAlignment="1" applyProtection="1">
      <alignment vertical="top" wrapText="1"/>
    </xf>
    <xf numFmtId="4" fontId="36" fillId="3" borderId="9" xfId="198" applyNumberFormat="1" applyFont="1" applyFill="1" applyBorder="1" applyAlignment="1" applyProtection="1">
      <alignment horizontal="right" vertical="top"/>
    </xf>
    <xf numFmtId="4" fontId="36" fillId="3" borderId="9" xfId="198" applyNumberFormat="1" applyFont="1" applyFill="1" applyBorder="1" applyAlignment="1" applyProtection="1">
      <alignment vertical="top"/>
    </xf>
    <xf numFmtId="0" fontId="36" fillId="3" borderId="9" xfId="198" applyFont="1" applyFill="1" applyBorder="1" applyAlignment="1" applyProtection="1">
      <alignment horizontal="right" vertical="top"/>
    </xf>
    <xf numFmtId="3" fontId="36" fillId="3" borderId="8" xfId="198" applyNumberFormat="1" applyFont="1" applyFill="1" applyBorder="1" applyAlignment="1" applyProtection="1">
      <alignment horizontal="right" vertical="top"/>
    </xf>
    <xf numFmtId="3" fontId="43" fillId="3" borderId="3" xfId="198" applyNumberFormat="1" applyFont="1" applyFill="1" applyBorder="1" applyAlignment="1">
      <alignment vertical="top"/>
    </xf>
    <xf numFmtId="4" fontId="45" fillId="3" borderId="2" xfId="198" applyNumberFormat="1" applyFont="1" applyFill="1" applyBorder="1" applyAlignment="1" applyProtection="1">
      <alignment horizontal="left" vertical="center" indent="1"/>
    </xf>
    <xf numFmtId="4" fontId="45" fillId="3" borderId="2" xfId="198" applyNumberFormat="1" applyFont="1" applyFill="1" applyBorder="1" applyAlignment="1" applyProtection="1">
      <alignment horizontal="center" vertical="center"/>
    </xf>
    <xf numFmtId="4" fontId="43" fillId="3" borderId="0" xfId="198" applyNumberFormat="1" applyFont="1" applyFill="1" applyBorder="1" applyAlignment="1" applyProtection="1">
      <alignment horizontal="center" vertical="top"/>
    </xf>
    <xf numFmtId="164" fontId="49" fillId="3" borderId="4" xfId="198" applyNumberFormat="1" applyFont="1" applyFill="1" applyBorder="1" applyAlignment="1">
      <alignment horizontal="right" vertical="top"/>
    </xf>
    <xf numFmtId="3" fontId="36" fillId="3" borderId="9" xfId="198" applyNumberFormat="1" applyFont="1" applyFill="1" applyBorder="1" applyAlignment="1" applyProtection="1">
      <alignment horizontal="right" vertical="top"/>
    </xf>
    <xf numFmtId="164" fontId="52" fillId="3" borderId="0" xfId="198" applyNumberFormat="1" applyFont="1" applyFill="1" applyBorder="1" applyAlignment="1">
      <alignment horizontal="right" vertical="top"/>
    </xf>
    <xf numFmtId="4" fontId="36" fillId="3" borderId="0" xfId="198" applyNumberFormat="1" applyFont="1" applyFill="1" applyBorder="1" applyAlignment="1" applyProtection="1">
      <alignment horizontal="right" vertical="top"/>
    </xf>
    <xf numFmtId="4" fontId="36" fillId="3" borderId="0" xfId="198" applyNumberFormat="1" applyFont="1" applyFill="1" applyBorder="1" applyAlignment="1" applyProtection="1">
      <alignment vertical="top"/>
    </xf>
    <xf numFmtId="0" fontId="36" fillId="3" borderId="0" xfId="198" applyFont="1" applyFill="1" applyBorder="1" applyAlignment="1" applyProtection="1">
      <alignment horizontal="right" vertical="top"/>
    </xf>
    <xf numFmtId="3" fontId="36" fillId="3" borderId="0" xfId="198" applyNumberFormat="1" applyFont="1" applyFill="1" applyBorder="1" applyAlignment="1" applyProtection="1">
      <alignment horizontal="right" vertical="top"/>
    </xf>
    <xf numFmtId="0" fontId="36" fillId="3" borderId="0" xfId="198" applyFont="1" applyFill="1" applyBorder="1" applyAlignment="1" applyProtection="1">
      <alignment vertical="top" wrapText="1"/>
    </xf>
    <xf numFmtId="0" fontId="50" fillId="3" borderId="11" xfId="198" applyFont="1" applyFill="1" applyBorder="1" applyAlignment="1" applyProtection="1">
      <alignment horizontal="right" vertical="top"/>
    </xf>
    <xf numFmtId="0" fontId="53" fillId="7" borderId="0" xfId="0" applyFont="1" applyFill="1" applyAlignment="1">
      <alignment vertical="center" wrapText="1"/>
    </xf>
    <xf numFmtId="0" fontId="54" fillId="7" borderId="0" xfId="0" applyFont="1" applyFill="1" applyAlignment="1">
      <alignment vertical="center" wrapText="1"/>
    </xf>
    <xf numFmtId="164" fontId="36" fillId="3" borderId="0" xfId="198" applyNumberFormat="1" applyFont="1" applyFill="1" applyAlignment="1">
      <alignment horizontal="right" vertical="top"/>
    </xf>
    <xf numFmtId="164" fontId="37" fillId="3" borderId="0" xfId="198" applyNumberFormat="1" applyFont="1" applyFill="1" applyAlignment="1">
      <alignment horizontal="right" vertical="top"/>
    </xf>
    <xf numFmtId="0" fontId="36" fillId="3" borderId="0" xfId="198" applyFont="1" applyFill="1" applyAlignment="1">
      <alignment horizontal="right" vertical="top"/>
    </xf>
    <xf numFmtId="0" fontId="36" fillId="3" borderId="0" xfId="198" applyFont="1" applyFill="1" applyAlignment="1">
      <alignment vertical="top"/>
    </xf>
    <xf numFmtId="3" fontId="36" fillId="3" borderId="0" xfId="198" applyNumberFormat="1" applyFont="1" applyFill="1" applyAlignment="1">
      <alignment horizontal="right" vertical="top"/>
    </xf>
    <xf numFmtId="3" fontId="36" fillId="3" borderId="0" xfId="198" applyNumberFormat="1" applyFont="1" applyFill="1" applyAlignment="1">
      <alignment vertical="top"/>
    </xf>
    <xf numFmtId="3" fontId="47" fillId="2" borderId="0" xfId="198" applyNumberFormat="1" applyFont="1" applyFill="1" applyBorder="1" applyAlignment="1">
      <alignment horizontal="left"/>
    </xf>
    <xf numFmtId="3" fontId="47" fillId="2" borderId="0" xfId="198" applyNumberFormat="1" applyFont="1" applyFill="1" applyBorder="1" applyAlignment="1">
      <alignment horizontal="right"/>
    </xf>
    <xf numFmtId="3" fontId="43" fillId="2" borderId="0" xfId="198" applyNumberFormat="1" applyFont="1" applyFill="1" applyBorder="1" applyAlignment="1"/>
    <xf numFmtId="0" fontId="50" fillId="3" borderId="6" xfId="198" applyFont="1" applyFill="1" applyBorder="1" applyAlignment="1" applyProtection="1">
      <alignment vertical="top" wrapText="1"/>
    </xf>
    <xf numFmtId="4" fontId="43" fillId="3" borderId="0" xfId="198" applyNumberFormat="1" applyFont="1" applyFill="1" applyBorder="1" applyAlignment="1" applyProtection="1">
      <alignment horizontal="right" vertical="top"/>
    </xf>
    <xf numFmtId="3" fontId="43" fillId="3" borderId="0" xfId="198" applyNumberFormat="1" applyFont="1" applyFill="1" applyBorder="1" applyAlignment="1" applyProtection="1">
      <alignment horizontal="right" vertical="top"/>
    </xf>
    <xf numFmtId="0" fontId="36" fillId="3" borderId="7" xfId="198" applyFont="1" applyFill="1" applyBorder="1" applyAlignment="1" applyProtection="1">
      <alignment horizontal="right" vertical="top"/>
    </xf>
    <xf numFmtId="3" fontId="23" fillId="12" borderId="15" xfId="198" applyNumberFormat="1" applyFont="1" applyFill="1" applyBorder="1" applyAlignment="1"/>
    <xf numFmtId="3" fontId="21" fillId="0" borderId="0" xfId="0" applyNumberFormat="1" applyFont="1"/>
    <xf numFmtId="0" fontId="57" fillId="6" borderId="0" xfId="198" applyFont="1" applyFill="1" applyBorder="1" applyAlignment="1" applyProtection="1">
      <alignment horizontal="right"/>
    </xf>
    <xf numFmtId="0" fontId="57" fillId="3" borderId="0" xfId="198" applyFont="1" applyFill="1" applyBorder="1" applyAlignment="1" applyProtection="1">
      <alignment horizontal="right" vertical="center" wrapText="1"/>
    </xf>
    <xf numFmtId="164" fontId="58" fillId="3" borderId="0" xfId="198" applyNumberFormat="1" applyFont="1" applyFill="1" applyBorder="1" applyAlignment="1">
      <alignment horizontal="right" vertical="top"/>
    </xf>
    <xf numFmtId="164" fontId="59" fillId="3" borderId="0" xfId="198" applyNumberFormat="1" applyFont="1" applyFill="1" applyBorder="1" applyAlignment="1">
      <alignment horizontal="right" vertical="top"/>
    </xf>
    <xf numFmtId="0" fontId="58" fillId="3" borderId="0" xfId="198" applyFont="1" applyFill="1" applyBorder="1" applyAlignment="1">
      <alignment horizontal="right" vertical="top"/>
    </xf>
    <xf numFmtId="0" fontId="58" fillId="3" borderId="0" xfId="198" applyFont="1" applyFill="1" applyBorder="1" applyAlignment="1">
      <alignment vertical="top" wrapText="1"/>
    </xf>
    <xf numFmtId="0" fontId="58" fillId="3" borderId="0" xfId="198" applyFont="1" applyFill="1" applyBorder="1" applyAlignment="1">
      <alignment vertical="top"/>
    </xf>
    <xf numFmtId="3" fontId="58" fillId="3" borderId="0" xfId="198" applyNumberFormat="1" applyFont="1" applyFill="1" applyBorder="1" applyAlignment="1">
      <alignment horizontal="right" vertical="top"/>
    </xf>
    <xf numFmtId="3" fontId="58" fillId="3" borderId="0" xfId="198" applyNumberFormat="1" applyFont="1" applyFill="1" applyBorder="1" applyAlignment="1">
      <alignment vertical="top"/>
    </xf>
    <xf numFmtId="166" fontId="60" fillId="0" borderId="0" xfId="198" applyNumberFormat="1" applyFont="1" applyFill="1" applyBorder="1" applyAlignment="1">
      <alignment vertical="top"/>
    </xf>
    <xf numFmtId="166" fontId="60" fillId="0" borderId="0" xfId="198" applyNumberFormat="1" applyFont="1" applyFill="1" applyBorder="1" applyAlignment="1"/>
    <xf numFmtId="0" fontId="60" fillId="0" borderId="0" xfId="198" applyFont="1" applyFill="1" applyBorder="1" applyAlignment="1"/>
    <xf numFmtId="0" fontId="60" fillId="3" borderId="0" xfId="198" applyFont="1" applyFill="1" applyBorder="1" applyAlignment="1"/>
    <xf numFmtId="0" fontId="61" fillId="3" borderId="0" xfId="198" applyFont="1" applyFill="1" applyBorder="1" applyAlignment="1"/>
    <xf numFmtId="0" fontId="59" fillId="5" borderId="1" xfId="198" applyFont="1" applyFill="1" applyBorder="1" applyAlignment="1">
      <alignment vertical="top"/>
    </xf>
    <xf numFmtId="0" fontId="59" fillId="5" borderId="1" xfId="198" applyFont="1" applyFill="1" applyBorder="1" applyAlignment="1">
      <alignment horizontal="right" vertical="top"/>
    </xf>
    <xf numFmtId="3" fontId="59" fillId="5" borderId="1" xfId="198" applyNumberFormat="1" applyFont="1" applyFill="1" applyBorder="1" applyAlignment="1">
      <alignment horizontal="right" vertical="top"/>
    </xf>
    <xf numFmtId="164" fontId="63" fillId="5" borderId="1" xfId="198" applyNumberFormat="1" applyFont="1" applyFill="1" applyBorder="1" applyAlignment="1">
      <alignment horizontal="right" vertical="center"/>
    </xf>
    <xf numFmtId="0" fontId="60" fillId="0" borderId="0" xfId="198" applyFont="1" applyFill="1" applyAlignment="1">
      <alignment vertical="top" wrapText="1"/>
    </xf>
    <xf numFmtId="0" fontId="64" fillId="3" borderId="0" xfId="198" applyFont="1" applyFill="1" applyBorder="1" applyAlignment="1"/>
    <xf numFmtId="164" fontId="65" fillId="3" borderId="0" xfId="198" applyNumberFormat="1" applyFont="1" applyFill="1" applyBorder="1" applyAlignment="1">
      <alignment horizontal="left" vertical="center"/>
    </xf>
    <xf numFmtId="164" fontId="66" fillId="3" borderId="0" xfId="198" applyNumberFormat="1" applyFont="1" applyFill="1" applyBorder="1" applyAlignment="1">
      <alignment horizontal="left" vertical="center"/>
    </xf>
    <xf numFmtId="0" fontId="67" fillId="3" borderId="0" xfId="198" applyFont="1" applyFill="1" applyBorder="1" applyAlignment="1">
      <alignment horizontal="right" vertical="top"/>
    </xf>
    <xf numFmtId="0" fontId="67" fillId="3" borderId="0" xfId="198" applyFont="1" applyFill="1" applyBorder="1" applyAlignment="1">
      <alignment horizontal="center" vertical="top" wrapText="1"/>
    </xf>
    <xf numFmtId="0" fontId="67" fillId="3" borderId="0" xfId="198" applyFont="1" applyFill="1" applyBorder="1" applyAlignment="1">
      <alignment vertical="center"/>
    </xf>
    <xf numFmtId="0" fontId="68" fillId="3" borderId="0" xfId="198" applyNumberFormat="1" applyFont="1" applyFill="1" applyBorder="1" applyAlignment="1">
      <alignment horizontal="right"/>
    </xf>
    <xf numFmtId="3" fontId="67" fillId="3" borderId="0" xfId="198" applyNumberFormat="1" applyFont="1" applyFill="1" applyBorder="1" applyAlignment="1">
      <alignment horizontal="center" vertical="top"/>
    </xf>
    <xf numFmtId="166" fontId="69" fillId="0" borderId="0" xfId="198" applyNumberFormat="1" applyFont="1" applyFill="1" applyBorder="1" applyAlignment="1">
      <alignment horizontal="center" vertical="top"/>
    </xf>
    <xf numFmtId="166" fontId="69" fillId="0" borderId="0" xfId="198" applyNumberFormat="1" applyFont="1" applyFill="1" applyBorder="1" applyAlignment="1">
      <alignment vertical="center"/>
    </xf>
    <xf numFmtId="0" fontId="69" fillId="3" borderId="0" xfId="198" applyFont="1" applyFill="1" applyBorder="1" applyAlignment="1">
      <alignment vertical="center"/>
    </xf>
    <xf numFmtId="164" fontId="70" fillId="8" borderId="0" xfId="198" applyNumberFormat="1" applyFont="1" applyFill="1" applyBorder="1" applyAlignment="1" applyProtection="1">
      <alignment horizontal="left" vertical="top" wrapText="1"/>
    </xf>
    <xf numFmtId="164" fontId="71" fillId="8" borderId="0" xfId="198" applyNumberFormat="1" applyFont="1" applyFill="1" applyBorder="1" applyAlignment="1" applyProtection="1">
      <alignment horizontal="left" vertical="top" wrapText="1"/>
    </xf>
    <xf numFmtId="0" fontId="70" fillId="8" borderId="0" xfId="198" applyFont="1" applyFill="1" applyBorder="1" applyAlignment="1" applyProtection="1">
      <alignment horizontal="left" vertical="center" wrapText="1"/>
    </xf>
    <xf numFmtId="3" fontId="70" fillId="8" borderId="0" xfId="198" applyNumberFormat="1" applyFont="1" applyFill="1" applyBorder="1" applyAlignment="1" applyProtection="1">
      <alignment horizontal="left" vertical="center" wrapText="1"/>
    </xf>
    <xf numFmtId="166" fontId="72" fillId="0" borderId="0" xfId="198" applyNumberFormat="1" applyFont="1" applyFill="1" applyBorder="1" applyAlignment="1" applyProtection="1">
      <alignment horizontal="right" vertical="center"/>
    </xf>
    <xf numFmtId="166" fontId="60" fillId="0" borderId="0" xfId="198" applyNumberFormat="1" applyFont="1" applyFill="1" applyBorder="1" applyAlignment="1">
      <alignment vertical="center"/>
    </xf>
    <xf numFmtId="0" fontId="73" fillId="4" borderId="0" xfId="198" applyFont="1" applyFill="1" applyBorder="1" applyAlignment="1">
      <alignment vertical="center"/>
    </xf>
    <xf numFmtId="0" fontId="74" fillId="6" borderId="0" xfId="198" applyFont="1" applyFill="1" applyBorder="1" applyAlignment="1" applyProtection="1">
      <alignment horizontal="right" vertical="center" wrapText="1"/>
    </xf>
    <xf numFmtId="0" fontId="75" fillId="6" borderId="0" xfId="198" applyFont="1" applyFill="1" applyBorder="1" applyAlignment="1" applyProtection="1">
      <alignment horizontal="right" vertical="center" wrapText="1"/>
    </xf>
    <xf numFmtId="0" fontId="74" fillId="6" borderId="0" xfId="198" applyFont="1" applyFill="1" applyBorder="1" applyAlignment="1" applyProtection="1">
      <alignment horizontal="left" vertical="center" wrapText="1"/>
    </xf>
    <xf numFmtId="0" fontId="70" fillId="6" borderId="0" xfId="198" applyFont="1" applyFill="1" applyBorder="1" applyAlignment="1" applyProtection="1">
      <alignment horizontal="left" vertical="center" indent="1"/>
    </xf>
    <xf numFmtId="0" fontId="70" fillId="6" borderId="0" xfId="198" applyFont="1" applyFill="1" applyBorder="1" applyAlignment="1" applyProtection="1">
      <alignment horizontal="center" vertical="center"/>
    </xf>
    <xf numFmtId="0" fontId="74" fillId="6" borderId="0" xfId="198" applyFont="1" applyFill="1" applyBorder="1" applyAlignment="1" applyProtection="1">
      <alignment horizontal="right" vertical="center"/>
    </xf>
    <xf numFmtId="3" fontId="74" fillId="6" borderId="0" xfId="198" applyNumberFormat="1" applyFont="1" applyFill="1" applyBorder="1" applyAlignment="1" applyProtection="1">
      <alignment horizontal="center" vertical="center"/>
    </xf>
    <xf numFmtId="166" fontId="72" fillId="0" borderId="0" xfId="198" applyNumberFormat="1" applyFont="1" applyFill="1" applyBorder="1" applyAlignment="1" applyProtection="1">
      <alignment horizontal="center" vertical="center"/>
    </xf>
    <xf numFmtId="0" fontId="73" fillId="3" borderId="0" xfId="198" applyFont="1" applyFill="1" applyBorder="1" applyAlignment="1">
      <alignment vertical="center"/>
    </xf>
    <xf numFmtId="0" fontId="74" fillId="3" borderId="0" xfId="198" applyFont="1" applyFill="1" applyBorder="1" applyAlignment="1" applyProtection="1">
      <alignment horizontal="right" vertical="center" wrapText="1"/>
    </xf>
    <xf numFmtId="0" fontId="75" fillId="3" borderId="0" xfId="198" applyFont="1" applyFill="1" applyBorder="1" applyAlignment="1" applyProtection="1">
      <alignment horizontal="right" vertical="center" wrapText="1"/>
    </xf>
    <xf numFmtId="0" fontId="74" fillId="3" borderId="0" xfId="198" applyFont="1" applyFill="1" applyBorder="1" applyAlignment="1" applyProtection="1">
      <alignment horizontal="left" vertical="center" wrapText="1"/>
    </xf>
    <xf numFmtId="0" fontId="70" fillId="3" borderId="0" xfId="198" applyFont="1" applyFill="1" applyBorder="1" applyAlignment="1" applyProtection="1">
      <alignment horizontal="left" vertical="center" indent="1"/>
    </xf>
    <xf numFmtId="0" fontId="70" fillId="3" borderId="0" xfId="198" applyFont="1" applyFill="1" applyBorder="1" applyAlignment="1" applyProtection="1">
      <alignment horizontal="center" vertical="center"/>
    </xf>
    <xf numFmtId="0" fontId="74" fillId="3" borderId="0" xfId="198" applyFont="1" applyFill="1" applyBorder="1" applyAlignment="1" applyProtection="1">
      <alignment horizontal="right" vertical="center"/>
    </xf>
    <xf numFmtId="3" fontId="74" fillId="3" borderId="0" xfId="198" applyNumberFormat="1" applyFont="1" applyFill="1" applyBorder="1" applyAlignment="1" applyProtection="1">
      <alignment horizontal="center" vertical="center"/>
    </xf>
    <xf numFmtId="164" fontId="76" fillId="3" borderId="2" xfId="198" applyNumberFormat="1" applyFont="1" applyFill="1" applyBorder="1" applyAlignment="1" applyProtection="1">
      <alignment horizontal="left" vertical="top"/>
    </xf>
    <xf numFmtId="164" fontId="77" fillId="3" borderId="2" xfId="198" applyNumberFormat="1" applyFont="1" applyFill="1" applyBorder="1" applyAlignment="1" applyProtection="1">
      <alignment horizontal="left" vertical="top"/>
    </xf>
    <xf numFmtId="0" fontId="74" fillId="3" borderId="2" xfId="198" applyFont="1" applyFill="1" applyBorder="1" applyAlignment="1" applyProtection="1">
      <alignment horizontal="right" vertical="center" wrapText="1"/>
    </xf>
    <xf numFmtId="0" fontId="74" fillId="3" borderId="2" xfId="198" applyFont="1" applyFill="1" applyBorder="1" applyAlignment="1" applyProtection="1">
      <alignment horizontal="left" vertical="center" wrapText="1"/>
    </xf>
    <xf numFmtId="0" fontId="70" fillId="3" borderId="2" xfId="198" applyFont="1" applyFill="1" applyBorder="1" applyAlignment="1" applyProtection="1">
      <alignment horizontal="left" vertical="center" indent="1"/>
    </xf>
    <xf numFmtId="0" fontId="70" fillId="3" borderId="2" xfId="198" applyFont="1" applyFill="1" applyBorder="1" applyAlignment="1" applyProtection="1">
      <alignment horizontal="center" vertical="center"/>
    </xf>
    <xf numFmtId="0" fontId="74" fillId="3" borderId="2" xfId="198" applyFont="1" applyFill="1" applyBorder="1" applyAlignment="1" applyProtection="1">
      <alignment horizontal="right" vertical="center"/>
    </xf>
    <xf numFmtId="3" fontId="74" fillId="3" borderId="2" xfId="198" applyNumberFormat="1" applyFont="1" applyFill="1" applyBorder="1" applyAlignment="1" applyProtection="1">
      <alignment horizontal="center" vertical="center"/>
    </xf>
    <xf numFmtId="49" fontId="78" fillId="3" borderId="4" xfId="198" applyNumberFormat="1" applyFont="1" applyFill="1" applyBorder="1" applyAlignment="1">
      <alignment horizontal="right" vertical="top"/>
    </xf>
    <xf numFmtId="0" fontId="70" fillId="3" borderId="0" xfId="198" applyFont="1" applyFill="1" applyBorder="1" applyAlignment="1" applyProtection="1">
      <alignment horizontal="left" vertical="top"/>
    </xf>
    <xf numFmtId="0" fontId="58" fillId="3" borderId="0" xfId="198" applyFont="1" applyFill="1" applyAlignment="1">
      <alignment vertical="top" wrapText="1"/>
    </xf>
    <xf numFmtId="4" fontId="58" fillId="3" borderId="5" xfId="198" applyNumberFormat="1" applyFont="1" applyFill="1" applyBorder="1" applyAlignment="1" applyProtection="1">
      <alignment horizontal="right" vertical="top"/>
    </xf>
    <xf numFmtId="4" fontId="58" fillId="3" borderId="5" xfId="198" applyNumberFormat="1" applyFont="1" applyFill="1" applyBorder="1" applyAlignment="1" applyProtection="1">
      <alignment horizontal="left" vertical="top"/>
    </xf>
    <xf numFmtId="3" fontId="58" fillId="0" borderId="5" xfId="198" applyNumberFormat="1" applyFont="1" applyFill="1" applyBorder="1" applyAlignment="1" applyProtection="1">
      <alignment horizontal="right" vertical="top"/>
    </xf>
    <xf numFmtId="3" fontId="58" fillId="3" borderId="5" xfId="198" applyNumberFormat="1" applyFont="1" applyFill="1" applyBorder="1" applyAlignment="1" applyProtection="1">
      <alignment horizontal="right" vertical="top"/>
    </xf>
    <xf numFmtId="166" fontId="60" fillId="0" borderId="0" xfId="198" applyNumberFormat="1" applyFont="1" applyFill="1" applyAlignment="1"/>
    <xf numFmtId="0" fontId="60" fillId="3" borderId="0" xfId="198" applyFont="1" applyFill="1" applyAlignment="1"/>
    <xf numFmtId="164" fontId="58" fillId="3" borderId="4" xfId="198" applyNumberFormat="1" applyFont="1" applyFill="1" applyBorder="1" applyAlignment="1">
      <alignment horizontal="right" vertical="top"/>
    </xf>
    <xf numFmtId="0" fontId="79" fillId="3" borderId="0" xfId="198" applyFont="1" applyFill="1" applyBorder="1" applyAlignment="1" applyProtection="1">
      <alignment horizontal="right" vertical="top"/>
    </xf>
    <xf numFmtId="3" fontId="80" fillId="0" borderId="0" xfId="198" applyNumberFormat="1" applyFont="1" applyFill="1" applyBorder="1" applyAlignment="1" applyProtection="1">
      <alignment horizontal="right" vertical="top"/>
    </xf>
    <xf numFmtId="0" fontId="76" fillId="6" borderId="0" xfId="198" applyFont="1" applyFill="1" applyBorder="1" applyAlignment="1" applyProtection="1">
      <alignment horizontal="right"/>
    </xf>
    <xf numFmtId="0" fontId="77" fillId="6" borderId="0" xfId="198" applyFont="1" applyFill="1" applyBorder="1" applyAlignment="1" applyProtection="1">
      <alignment horizontal="right"/>
    </xf>
    <xf numFmtId="0" fontId="76" fillId="6" borderId="0" xfId="198" applyFont="1" applyFill="1" applyBorder="1" applyAlignment="1" applyProtection="1">
      <alignment wrapText="1"/>
    </xf>
    <xf numFmtId="4" fontId="58" fillId="6" borderId="0" xfId="198" applyNumberFormat="1" applyFont="1" applyFill="1" applyBorder="1" applyAlignment="1" applyProtection="1"/>
    <xf numFmtId="0" fontId="81" fillId="6" borderId="0" xfId="198" applyFont="1" applyFill="1" applyBorder="1" applyAlignment="1" applyProtection="1">
      <alignment horizontal="right"/>
    </xf>
    <xf numFmtId="3" fontId="76" fillId="6" borderId="0" xfId="198" applyNumberFormat="1" applyFont="1" applyFill="1" applyBorder="1" applyAlignment="1">
      <alignment horizontal="right"/>
    </xf>
    <xf numFmtId="3" fontId="76" fillId="6" borderId="0" xfId="198" applyNumberFormat="1" applyFont="1" applyFill="1" applyBorder="1" applyAlignment="1"/>
    <xf numFmtId="0" fontId="82" fillId="0" borderId="0" xfId="198" applyFont="1" applyFill="1" applyBorder="1" applyAlignment="1" applyProtection="1">
      <alignment horizontal="right"/>
    </xf>
    <xf numFmtId="166" fontId="72" fillId="0" borderId="0" xfId="198" applyNumberFormat="1" applyFont="1" applyFill="1" applyBorder="1" applyAlignment="1"/>
    <xf numFmtId="0" fontId="60" fillId="0" borderId="0" xfId="198" applyFont="1" applyFill="1" applyBorder="1" applyAlignment="1">
      <alignment vertical="top" wrapText="1"/>
    </xf>
    <xf numFmtId="0" fontId="82" fillId="3" borderId="0" xfId="198" applyFont="1" applyFill="1" applyBorder="1" applyAlignment="1"/>
    <xf numFmtId="0" fontId="83" fillId="0" borderId="0" xfId="198" applyFont="1" applyFill="1" applyBorder="1" applyAlignment="1" applyProtection="1">
      <alignment horizontal="right" vertical="center"/>
    </xf>
    <xf numFmtId="49" fontId="84" fillId="3" borderId="0" xfId="198" applyNumberFormat="1" applyFont="1" applyFill="1" applyBorder="1" applyAlignment="1">
      <alignment horizontal="right" vertical="top"/>
    </xf>
    <xf numFmtId="0" fontId="58" fillId="3" borderId="0" xfId="198" applyFont="1" applyFill="1" applyBorder="1" applyAlignment="1">
      <alignment wrapText="1"/>
    </xf>
    <xf numFmtId="0" fontId="70" fillId="3" borderId="0" xfId="198" applyFont="1" applyFill="1" applyBorder="1" applyAlignment="1" applyProtection="1">
      <alignment horizontal="center" vertical="top"/>
    </xf>
    <xf numFmtId="0" fontId="70" fillId="3" borderId="0" xfId="198" applyFont="1" applyFill="1" applyBorder="1" applyAlignment="1" applyProtection="1">
      <alignment horizontal="right" vertical="top"/>
    </xf>
    <xf numFmtId="3" fontId="70" fillId="3" borderId="0" xfId="198" applyNumberFormat="1" applyFont="1" applyFill="1" applyBorder="1" applyAlignment="1">
      <alignment vertical="top"/>
    </xf>
    <xf numFmtId="166" fontId="72" fillId="0" borderId="0" xfId="198" applyNumberFormat="1" applyFont="1" applyFill="1" applyBorder="1" applyAlignment="1">
      <alignment vertical="top"/>
    </xf>
    <xf numFmtId="0" fontId="85" fillId="0" borderId="0" xfId="198" applyFont="1" applyFill="1" applyBorder="1" applyAlignment="1" applyProtection="1">
      <alignment horizontal="right" vertical="top"/>
    </xf>
    <xf numFmtId="0" fontId="79" fillId="3" borderId="10" xfId="198" applyFont="1" applyFill="1" applyBorder="1" applyAlignment="1" applyProtection="1">
      <alignment horizontal="right" vertical="top"/>
    </xf>
    <xf numFmtId="0" fontId="79" fillId="3" borderId="9" xfId="198" applyFont="1" applyFill="1" applyBorder="1" applyAlignment="1" applyProtection="1">
      <alignment vertical="top" wrapText="1"/>
    </xf>
    <xf numFmtId="4" fontId="58" fillId="3" borderId="9" xfId="198" applyNumberFormat="1" applyFont="1" applyFill="1" applyBorder="1" applyAlignment="1" applyProtection="1">
      <alignment horizontal="right" vertical="top"/>
    </xf>
    <xf numFmtId="4" fontId="58" fillId="3" borderId="9" xfId="198" applyNumberFormat="1" applyFont="1" applyFill="1" applyBorder="1" applyAlignment="1" applyProtection="1">
      <alignment vertical="top"/>
    </xf>
    <xf numFmtId="0" fontId="58" fillId="3" borderId="9" xfId="198" applyFont="1" applyFill="1" applyBorder="1" applyAlignment="1" applyProtection="1">
      <alignment horizontal="right" vertical="top"/>
    </xf>
    <xf numFmtId="3" fontId="58" fillId="3" borderId="8" xfId="198" applyNumberFormat="1" applyFont="1" applyFill="1" applyBorder="1" applyAlignment="1" applyProtection="1">
      <alignment horizontal="right" vertical="top"/>
    </xf>
    <xf numFmtId="3" fontId="70" fillId="3" borderId="3" xfId="198" applyNumberFormat="1" applyFont="1" applyFill="1" applyBorder="1" applyAlignment="1">
      <alignment vertical="top"/>
    </xf>
    <xf numFmtId="0" fontId="80" fillId="0" borderId="0" xfId="198" applyFont="1" applyFill="1" applyBorder="1" applyAlignment="1" applyProtection="1">
      <alignment horizontal="right" vertical="top"/>
    </xf>
    <xf numFmtId="4" fontId="70" fillId="3" borderId="2" xfId="198" applyNumberFormat="1" applyFont="1" applyFill="1" applyBorder="1" applyAlignment="1" applyProtection="1">
      <alignment horizontal="left" vertical="center" indent="1"/>
    </xf>
    <xf numFmtId="4" fontId="70" fillId="3" borderId="2" xfId="198" applyNumberFormat="1" applyFont="1" applyFill="1" applyBorder="1" applyAlignment="1" applyProtection="1">
      <alignment horizontal="center" vertical="center"/>
    </xf>
    <xf numFmtId="4" fontId="70" fillId="3" borderId="0" xfId="198" applyNumberFormat="1" applyFont="1" applyFill="1" applyBorder="1" applyAlignment="1" applyProtection="1">
      <alignment horizontal="center" vertical="top"/>
    </xf>
    <xf numFmtId="164" fontId="78" fillId="3" borderId="4" xfId="198" applyNumberFormat="1" applyFont="1" applyFill="1" applyBorder="1" applyAlignment="1">
      <alignment horizontal="right" vertical="top"/>
    </xf>
    <xf numFmtId="4" fontId="58" fillId="0" borderId="5" xfId="198" applyNumberFormat="1" applyFont="1" applyFill="1" applyBorder="1" applyAlignment="1" applyProtection="1">
      <alignment horizontal="left" vertical="top"/>
    </xf>
    <xf numFmtId="4" fontId="58" fillId="0" borderId="0" xfId="198" applyNumberFormat="1" applyFont="1" applyFill="1" applyBorder="1" applyAlignment="1" applyProtection="1">
      <alignment horizontal="left" vertical="top"/>
    </xf>
    <xf numFmtId="3" fontId="58" fillId="0" borderId="0" xfId="198" applyNumberFormat="1" applyFont="1" applyFill="1" applyBorder="1" applyAlignment="1" applyProtection="1">
      <alignment horizontal="right" vertical="top"/>
    </xf>
    <xf numFmtId="4" fontId="58" fillId="3" borderId="0" xfId="198" applyNumberFormat="1" applyFont="1" applyFill="1" applyBorder="1" applyAlignment="1" applyProtection="1">
      <alignment horizontal="right" vertical="top"/>
    </xf>
    <xf numFmtId="3" fontId="86" fillId="3" borderId="5" xfId="198" applyNumberFormat="1" applyFont="1" applyFill="1" applyBorder="1" applyAlignment="1" applyProtection="1">
      <alignment horizontal="right" vertical="top"/>
    </xf>
    <xf numFmtId="3" fontId="86" fillId="3" borderId="0" xfId="198" applyNumberFormat="1" applyFont="1" applyFill="1" applyBorder="1" applyAlignment="1">
      <alignment horizontal="right" vertical="top"/>
    </xf>
    <xf numFmtId="3" fontId="58" fillId="3" borderId="9" xfId="198" applyNumberFormat="1" applyFont="1" applyFill="1" applyBorder="1" applyAlignment="1" applyProtection="1">
      <alignment horizontal="right" vertical="top"/>
    </xf>
    <xf numFmtId="164" fontId="84" fillId="3" borderId="0" xfId="198" applyNumberFormat="1" applyFont="1" applyFill="1" applyBorder="1" applyAlignment="1">
      <alignment horizontal="right" vertical="top"/>
    </xf>
    <xf numFmtId="4" fontId="58" fillId="3" borderId="0" xfId="198" applyNumberFormat="1" applyFont="1" applyFill="1" applyBorder="1" applyAlignment="1" applyProtection="1">
      <alignment vertical="top"/>
    </xf>
    <xf numFmtId="0" fontId="58" fillId="3" borderId="0" xfId="198" applyFont="1" applyFill="1" applyBorder="1" applyAlignment="1" applyProtection="1">
      <alignment horizontal="right" vertical="top"/>
    </xf>
    <xf numFmtId="3" fontId="58" fillId="3" borderId="0" xfId="198" applyNumberFormat="1" applyFont="1" applyFill="1" applyBorder="1" applyAlignment="1" applyProtection="1">
      <alignment horizontal="right" vertical="top"/>
    </xf>
    <xf numFmtId="0" fontId="80" fillId="3" borderId="0" xfId="198" applyFont="1" applyFill="1" applyBorder="1" applyAlignment="1"/>
    <xf numFmtId="0" fontId="58" fillId="3" borderId="0" xfId="198" applyFont="1" applyFill="1" applyBorder="1" applyAlignment="1" applyProtection="1">
      <alignment vertical="top" wrapText="1"/>
    </xf>
    <xf numFmtId="0" fontId="85" fillId="3" borderId="0" xfId="198" applyFont="1" applyFill="1" applyBorder="1" applyAlignment="1"/>
    <xf numFmtId="4" fontId="58" fillId="0" borderId="5" xfId="198" applyNumberFormat="1" applyFont="1" applyFill="1" applyBorder="1" applyAlignment="1" applyProtection="1">
      <alignment horizontal="right" vertical="top"/>
    </xf>
    <xf numFmtId="0" fontId="79" fillId="3" borderId="11" xfId="198" applyFont="1" applyFill="1" applyBorder="1" applyAlignment="1" applyProtection="1">
      <alignment horizontal="right" vertical="top"/>
    </xf>
    <xf numFmtId="0" fontId="71" fillId="6" borderId="0" xfId="198" applyFont="1" applyFill="1" applyBorder="1" applyAlignment="1" applyProtection="1">
      <alignment horizontal="right"/>
    </xf>
    <xf numFmtId="0" fontId="70" fillId="6" borderId="0" xfId="198" applyFont="1" applyFill="1" applyBorder="1" applyAlignment="1" applyProtection="1">
      <alignment horizontal="right"/>
    </xf>
    <xf numFmtId="0" fontId="70" fillId="6" borderId="0" xfId="198" applyFont="1" applyFill="1" applyBorder="1" applyAlignment="1" applyProtection="1">
      <alignment wrapText="1"/>
    </xf>
    <xf numFmtId="0" fontId="58" fillId="6" borderId="0" xfId="198" applyFont="1" applyFill="1" applyBorder="1" applyAlignment="1" applyProtection="1">
      <alignment horizontal="right"/>
    </xf>
    <xf numFmtId="3" fontId="70" fillId="6" borderId="0" xfId="198" applyNumberFormat="1" applyFont="1" applyFill="1" applyBorder="1" applyAlignment="1">
      <alignment horizontal="right"/>
    </xf>
    <xf numFmtId="3" fontId="70" fillId="6" borderId="0" xfId="198" applyNumberFormat="1" applyFont="1" applyFill="1" applyBorder="1" applyAlignment="1"/>
    <xf numFmtId="0" fontId="80" fillId="0" borderId="0" xfId="198" applyFont="1" applyFill="1" applyBorder="1" applyAlignment="1" applyProtection="1">
      <alignment horizontal="right"/>
    </xf>
    <xf numFmtId="0" fontId="71" fillId="3" borderId="0" xfId="198" applyFont="1" applyFill="1" applyBorder="1" applyAlignment="1" applyProtection="1">
      <alignment horizontal="right" vertical="center" wrapText="1"/>
    </xf>
    <xf numFmtId="0" fontId="70" fillId="3" borderId="0" xfId="198" applyFont="1" applyFill="1" applyBorder="1" applyAlignment="1" applyProtection="1">
      <alignment horizontal="right" vertical="center" wrapText="1"/>
    </xf>
    <xf numFmtId="0" fontId="70" fillId="3" borderId="0" xfId="198" applyFont="1" applyFill="1" applyBorder="1" applyAlignment="1" applyProtection="1">
      <alignment horizontal="left" vertical="center" wrapText="1"/>
    </xf>
    <xf numFmtId="0" fontId="70" fillId="3" borderId="0" xfId="198" applyFont="1" applyFill="1" applyBorder="1" applyAlignment="1" applyProtection="1">
      <alignment horizontal="right" vertical="center"/>
    </xf>
    <xf numFmtId="3" fontId="70" fillId="3" borderId="0" xfId="198" applyNumberFormat="1" applyFont="1" applyFill="1" applyBorder="1" applyAlignment="1" applyProtection="1">
      <alignment horizontal="center" vertical="center"/>
    </xf>
    <xf numFmtId="0" fontId="85" fillId="0" borderId="0" xfId="198" applyFont="1" applyFill="1" applyBorder="1" applyAlignment="1" applyProtection="1">
      <alignment horizontal="right" vertical="center"/>
    </xf>
    <xf numFmtId="0" fontId="80" fillId="3" borderId="0" xfId="198" applyFont="1" applyFill="1" applyBorder="1" applyAlignment="1">
      <alignment vertical="center"/>
    </xf>
    <xf numFmtId="164" fontId="71" fillId="3" borderId="2" xfId="198" applyNumberFormat="1" applyFont="1" applyFill="1" applyBorder="1" applyAlignment="1" applyProtection="1">
      <alignment horizontal="left" vertical="top"/>
    </xf>
    <xf numFmtId="0" fontId="70" fillId="3" borderId="2" xfId="198" applyFont="1" applyFill="1" applyBorder="1" applyAlignment="1" applyProtection="1">
      <alignment horizontal="right" vertical="center" wrapText="1"/>
    </xf>
    <xf numFmtId="0" fontId="70" fillId="3" borderId="2" xfId="198" applyFont="1" applyFill="1" applyBorder="1" applyAlignment="1" applyProtection="1">
      <alignment horizontal="left" vertical="center" wrapText="1"/>
    </xf>
    <xf numFmtId="0" fontId="70" fillId="3" borderId="2" xfId="198" applyFont="1" applyFill="1" applyBorder="1" applyAlignment="1" applyProtection="1">
      <alignment horizontal="right" vertical="center"/>
    </xf>
    <xf numFmtId="3" fontId="70" fillId="3" borderId="2" xfId="198" applyNumberFormat="1" applyFont="1" applyFill="1" applyBorder="1" applyAlignment="1" applyProtection="1">
      <alignment horizontal="center" vertical="center"/>
    </xf>
    <xf numFmtId="164" fontId="70" fillId="3" borderId="2" xfId="198" applyNumberFormat="1" applyFont="1" applyFill="1" applyBorder="1" applyAlignment="1" applyProtection="1">
      <alignment horizontal="left" vertical="top"/>
    </xf>
    <xf numFmtId="164" fontId="78" fillId="0" borderId="4" xfId="198" applyNumberFormat="1" applyFont="1" applyFill="1" applyBorder="1" applyAlignment="1">
      <alignment horizontal="right" vertical="top"/>
    </xf>
    <xf numFmtId="164" fontId="59" fillId="0" borderId="0" xfId="198" applyNumberFormat="1" applyFont="1" applyFill="1" applyBorder="1" applyAlignment="1">
      <alignment horizontal="right" vertical="top"/>
    </xf>
    <xf numFmtId="0" fontId="79" fillId="0" borderId="0" xfId="198" applyFont="1" applyFill="1" applyBorder="1" applyAlignment="1" applyProtection="1">
      <alignment horizontal="right" vertical="top"/>
    </xf>
    <xf numFmtId="0" fontId="58" fillId="0" borderId="0" xfId="198" applyFont="1" applyFill="1" applyBorder="1" applyAlignment="1" applyProtection="1">
      <alignment vertical="top" wrapText="1"/>
    </xf>
    <xf numFmtId="3" fontId="58" fillId="0" borderId="0" xfId="198" applyNumberFormat="1" applyFont="1" applyFill="1" applyBorder="1" applyAlignment="1">
      <alignment horizontal="right" vertical="top"/>
    </xf>
    <xf numFmtId="0" fontId="80" fillId="0" borderId="0" xfId="198" applyFont="1" applyFill="1" applyBorder="1" applyAlignment="1"/>
    <xf numFmtId="0" fontId="58" fillId="7" borderId="0" xfId="0" applyFont="1" applyFill="1" applyAlignment="1">
      <alignment vertical="center" wrapText="1"/>
    </xf>
    <xf numFmtId="0" fontId="89" fillId="7" borderId="0" xfId="0" applyFont="1" applyFill="1" applyAlignment="1">
      <alignment vertical="center" wrapText="1"/>
    </xf>
    <xf numFmtId="4" fontId="58" fillId="3" borderId="0" xfId="198" applyNumberFormat="1" applyFont="1" applyFill="1" applyBorder="1" applyAlignment="1" applyProtection="1">
      <alignment horizontal="left" vertical="top"/>
    </xf>
    <xf numFmtId="4" fontId="58" fillId="0" borderId="0" xfId="198" applyNumberFormat="1" applyFont="1" applyFill="1" applyBorder="1" applyAlignment="1" applyProtection="1">
      <alignment horizontal="right" vertical="top"/>
    </xf>
    <xf numFmtId="3" fontId="60" fillId="0" borderId="0" xfId="198" applyNumberFormat="1" applyFont="1" applyFill="1" applyBorder="1" applyAlignment="1"/>
    <xf numFmtId="0" fontId="82" fillId="0" borderId="0" xfId="198" applyFont="1" applyFill="1" applyBorder="1" applyAlignment="1"/>
    <xf numFmtId="0" fontId="73" fillId="0" borderId="0" xfId="198" applyFont="1" applyFill="1" applyBorder="1" applyAlignment="1">
      <alignment vertical="center"/>
    </xf>
    <xf numFmtId="164" fontId="59" fillId="3" borderId="0" xfId="198" applyNumberFormat="1" applyFont="1" applyFill="1" applyAlignment="1">
      <alignment horizontal="right" vertical="top"/>
    </xf>
    <xf numFmtId="0" fontId="58" fillId="3" borderId="0" xfId="198" applyFont="1" applyFill="1" applyAlignment="1">
      <alignment horizontal="right" vertical="top"/>
    </xf>
    <xf numFmtId="0" fontId="58" fillId="3" borderId="0" xfId="198" applyFont="1" applyFill="1" applyAlignment="1">
      <alignment vertical="top"/>
    </xf>
    <xf numFmtId="3" fontId="58" fillId="3" borderId="0" xfId="198" applyNumberFormat="1" applyFont="1" applyFill="1" applyAlignment="1">
      <alignment horizontal="right" vertical="top"/>
    </xf>
    <xf numFmtId="3" fontId="58" fillId="3" borderId="0" xfId="198" applyNumberFormat="1" applyFont="1" applyFill="1" applyAlignment="1">
      <alignment vertical="top"/>
    </xf>
    <xf numFmtId="166" fontId="60" fillId="0" borderId="0" xfId="198" applyNumberFormat="1" applyFont="1" applyFill="1" applyAlignment="1">
      <alignment vertical="top"/>
    </xf>
    <xf numFmtId="164" fontId="58" fillId="3" borderId="0" xfId="198" applyNumberFormat="1" applyFont="1" applyFill="1" applyAlignment="1">
      <alignment horizontal="right" vertical="top"/>
    </xf>
    <xf numFmtId="3" fontId="76" fillId="2" borderId="0" xfId="198" applyNumberFormat="1" applyFont="1" applyFill="1" applyBorder="1" applyAlignment="1">
      <alignment horizontal="left"/>
    </xf>
    <xf numFmtId="3" fontId="70" fillId="2" borderId="0" xfId="198" applyNumberFormat="1" applyFont="1" applyFill="1" applyBorder="1" applyAlignment="1">
      <alignment horizontal="left"/>
    </xf>
    <xf numFmtId="3" fontId="76" fillId="2" borderId="0" xfId="198" applyNumberFormat="1" applyFont="1" applyFill="1" applyBorder="1" applyAlignment="1">
      <alignment horizontal="right"/>
    </xf>
    <xf numFmtId="3" fontId="70" fillId="2" borderId="0" xfId="198" applyNumberFormat="1" applyFont="1" applyFill="1" applyBorder="1" applyAlignment="1"/>
    <xf numFmtId="3" fontId="80" fillId="3" borderId="0" xfId="198" applyNumberFormat="1" applyFont="1" applyFill="1" applyBorder="1" applyAlignment="1" applyProtection="1">
      <alignment horizontal="right" vertical="top"/>
    </xf>
    <xf numFmtId="166" fontId="90" fillId="0" borderId="0" xfId="198" applyNumberFormat="1" applyFont="1" applyFill="1" applyAlignment="1">
      <alignment vertical="top"/>
    </xf>
    <xf numFmtId="167" fontId="60" fillId="0" borderId="0" xfId="198" applyNumberFormat="1" applyFont="1" applyFill="1" applyAlignment="1">
      <alignment vertical="top"/>
    </xf>
    <xf numFmtId="168" fontId="60" fillId="0" borderId="0" xfId="198" applyNumberFormat="1" applyFont="1" applyFill="1" applyAlignment="1">
      <alignment vertical="top"/>
    </xf>
    <xf numFmtId="0" fontId="60" fillId="0" borderId="0" xfId="198" applyFont="1" applyFill="1" applyAlignment="1"/>
    <xf numFmtId="4" fontId="36" fillId="3" borderId="0" xfId="198" applyNumberFormat="1" applyFont="1" applyFill="1" applyBorder="1" applyAlignment="1" applyProtection="1">
      <alignment horizontal="left" vertical="top"/>
    </xf>
    <xf numFmtId="0" fontId="86" fillId="3" borderId="0" xfId="198" applyFont="1" applyFill="1" applyBorder="1" applyAlignment="1" applyProtection="1">
      <alignment vertical="top" wrapText="1"/>
    </xf>
    <xf numFmtId="0" fontId="36" fillId="7" borderId="0" xfId="0" applyFont="1" applyFill="1" applyAlignment="1">
      <alignment vertical="center" wrapText="1"/>
    </xf>
    <xf numFmtId="4" fontId="86" fillId="3" borderId="5" xfId="198" applyNumberFormat="1" applyFont="1" applyFill="1" applyBorder="1" applyAlignment="1" applyProtection="1">
      <alignment horizontal="right" vertical="top"/>
    </xf>
    <xf numFmtId="0" fontId="92" fillId="3" borderId="0" xfId="198" applyFont="1" applyFill="1" applyBorder="1" applyAlignment="1" applyProtection="1">
      <alignment horizontal="right" vertical="top"/>
    </xf>
    <xf numFmtId="0" fontId="86" fillId="7" borderId="0" xfId="0" applyFont="1" applyFill="1" applyAlignment="1">
      <alignment vertical="center" wrapText="1"/>
    </xf>
    <xf numFmtId="0" fontId="86" fillId="3" borderId="0" xfId="198" applyFont="1" applyFill="1" applyAlignment="1">
      <alignment vertical="top" wrapText="1"/>
    </xf>
    <xf numFmtId="4" fontId="86" fillId="0" borderId="5" xfId="198" applyNumberFormat="1" applyFont="1" applyFill="1" applyBorder="1" applyAlignment="1" applyProtection="1">
      <alignment horizontal="right" vertical="top"/>
    </xf>
    <xf numFmtId="4" fontId="86" fillId="0" borderId="5" xfId="198" applyNumberFormat="1" applyFont="1" applyFill="1" applyBorder="1" applyAlignment="1" applyProtection="1">
      <alignment horizontal="left" vertical="top"/>
    </xf>
    <xf numFmtId="4" fontId="86" fillId="3" borderId="5" xfId="198" applyNumberFormat="1" applyFont="1" applyFill="1" applyBorder="1" applyAlignment="1" applyProtection="1">
      <alignment horizontal="left" vertical="top"/>
    </xf>
    <xf numFmtId="4" fontId="36" fillId="0" borderId="5" xfId="198" applyNumberFormat="1" applyFont="1" applyFill="1" applyBorder="1" applyAlignment="1" applyProtection="1">
      <alignment horizontal="right" vertical="top"/>
    </xf>
    <xf numFmtId="0" fontId="58" fillId="0" borderId="0" xfId="198" applyFont="1" applyFill="1" applyBorder="1" applyAlignment="1">
      <alignment wrapText="1"/>
    </xf>
    <xf numFmtId="0" fontId="36" fillId="0" borderId="0" xfId="0" applyFont="1" applyFill="1" applyAlignment="1">
      <alignment vertical="center" wrapText="1"/>
    </xf>
    <xf numFmtId="0" fontId="36" fillId="0" borderId="0" xfId="198" applyFont="1" applyFill="1" applyBorder="1" applyAlignment="1" applyProtection="1">
      <alignment vertical="top" wrapText="1"/>
    </xf>
    <xf numFmtId="0" fontId="58" fillId="0" borderId="0" xfId="0" applyFont="1" applyFill="1" applyAlignment="1">
      <alignment vertical="center" wrapText="1"/>
    </xf>
    <xf numFmtId="0" fontId="86" fillId="0" borderId="0" xfId="0" applyFont="1" applyFill="1" applyAlignment="1">
      <alignment vertical="center" wrapText="1"/>
    </xf>
    <xf numFmtId="164" fontId="23" fillId="5" borderId="1" xfId="198" applyNumberFormat="1" applyFont="1" applyFill="1" applyBorder="1" applyAlignment="1">
      <alignment horizontal="left" vertical="center" wrapText="1"/>
    </xf>
    <xf numFmtId="164" fontId="23" fillId="5" borderId="6" xfId="198" applyNumberFormat="1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0" fontId="23" fillId="6" borderId="14" xfId="198" applyFont="1" applyFill="1" applyBorder="1" applyAlignment="1" applyProtection="1">
      <alignment horizontal="center"/>
    </xf>
    <xf numFmtId="0" fontId="23" fillId="6" borderId="15" xfId="198" applyFont="1" applyFill="1" applyBorder="1" applyAlignment="1" applyProtection="1">
      <alignment horizontal="center"/>
    </xf>
    <xf numFmtId="0" fontId="18" fillId="0" borderId="0" xfId="0" applyFont="1" applyAlignment="1">
      <alignment horizontal="center" vertical="top"/>
    </xf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center" vertical="top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4" fontId="62" fillId="5" borderId="1" xfId="198" applyNumberFormat="1" applyFont="1" applyFill="1" applyBorder="1" applyAlignment="1">
      <alignment horizontal="left" vertical="center" wrapText="1"/>
    </xf>
    <xf numFmtId="164" fontId="38" fillId="5" borderId="1" xfId="198" applyNumberFormat="1" applyFont="1" applyFill="1" applyBorder="1" applyAlignment="1">
      <alignment horizontal="left" vertical="center" wrapText="1"/>
    </xf>
  </cellXfs>
  <cellStyles count="209">
    <cellStyle name="Ezres 2" xfId="202"/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Hivatkozás" xfId="99" builtinId="8" hidden="1"/>
    <cellStyle name="Hivatkozás" xfId="101" builtinId="8" hidden="1"/>
    <cellStyle name="Hivatkozás" xfId="103" builtinId="8" hidden="1"/>
    <cellStyle name="Hivatkozás" xfId="105" builtinId="8" hidden="1"/>
    <cellStyle name="Hivatkozás" xfId="107" builtinId="8" hidden="1"/>
    <cellStyle name="Hivatkozás" xfId="109" builtinId="8" hidden="1"/>
    <cellStyle name="Hivatkozás" xfId="111" builtinId="8" hidden="1"/>
    <cellStyle name="Hivatkozás" xfId="113" builtinId="8" hidden="1"/>
    <cellStyle name="Hivatkozás" xfId="115" builtinId="8" hidden="1"/>
    <cellStyle name="Hivatkozás" xfId="117" builtinId="8" hidden="1"/>
    <cellStyle name="Hivatkozás" xfId="119" builtinId="8" hidden="1"/>
    <cellStyle name="Hivatkozás" xfId="121" builtinId="8" hidden="1"/>
    <cellStyle name="Hivatkozás" xfId="123" builtinId="8" hidden="1"/>
    <cellStyle name="Hivatkozás" xfId="125" builtinId="8" hidden="1"/>
    <cellStyle name="Hivatkozás" xfId="127" builtinId="8" hidden="1"/>
    <cellStyle name="Hivatkozás" xfId="129" builtinId="8" hidden="1"/>
    <cellStyle name="Hivatkozás" xfId="131" builtinId="8" hidden="1"/>
    <cellStyle name="Hivatkozás" xfId="133" builtinId="8" hidden="1"/>
    <cellStyle name="Hivatkozás" xfId="135" builtinId="8" hidden="1"/>
    <cellStyle name="Hivatkozás" xfId="137" builtinId="8" hidden="1"/>
    <cellStyle name="Hivatkozás" xfId="139" builtinId="8" hidden="1"/>
    <cellStyle name="Hivatkozás" xfId="141" builtinId="8" hidden="1"/>
    <cellStyle name="Hivatkozás" xfId="143" builtinId="8" hidden="1"/>
    <cellStyle name="Hivatkozás" xfId="145" builtinId="8" hidden="1"/>
    <cellStyle name="Hivatkozás" xfId="147" builtinId="8" hidden="1"/>
    <cellStyle name="Hivatkozás" xfId="149" builtinId="8" hidden="1"/>
    <cellStyle name="Hivatkozás" xfId="151" builtinId="8" hidden="1"/>
    <cellStyle name="Hivatkozás" xfId="153" builtinId="8" hidden="1"/>
    <cellStyle name="Hivatkozás" xfId="155" builtinId="8" hidden="1"/>
    <cellStyle name="Hivatkozás" xfId="157" builtinId="8" hidden="1"/>
    <cellStyle name="Hivatkozás" xfId="159" builtinId="8" hidden="1"/>
    <cellStyle name="Hivatkozás" xfId="161" builtinId="8" hidden="1"/>
    <cellStyle name="Hivatkozás" xfId="163" builtinId="8" hidden="1"/>
    <cellStyle name="Hivatkozás" xfId="165" builtinId="8" hidden="1"/>
    <cellStyle name="Hivatkozás" xfId="167" builtinId="8" hidden="1"/>
    <cellStyle name="Hivatkozás" xfId="169" builtinId="8" hidden="1"/>
    <cellStyle name="Hivatkozás" xfId="171" builtinId="8" hidden="1"/>
    <cellStyle name="Hivatkozás" xfId="173" builtinId="8" hidden="1"/>
    <cellStyle name="Hivatkozás" xfId="175" builtinId="8" hidden="1"/>
    <cellStyle name="Hivatkozás" xfId="177" builtinId="8" hidden="1"/>
    <cellStyle name="Hivatkozás" xfId="179" builtinId="8" hidden="1"/>
    <cellStyle name="Hivatkozás" xfId="181" builtinId="8" hidden="1"/>
    <cellStyle name="Hivatkozás" xfId="183" builtinId="8" hidden="1"/>
    <cellStyle name="Hivatkozás" xfId="185" builtinId="8" hidden="1"/>
    <cellStyle name="Hivatkozás" xfId="187" builtinId="8" hidden="1"/>
    <cellStyle name="Hivatkozás" xfId="189" builtinId="8" hidden="1"/>
    <cellStyle name="Hivatkozás" xfId="191" builtinId="8" hidden="1"/>
    <cellStyle name="Hivatkozás" xfId="193" builtinId="8" hidden="1"/>
    <cellStyle name="Hivatkozás" xfId="195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Látott hivatkozás" xfId="100" builtinId="9" hidden="1"/>
    <cellStyle name="Látott hivatkozás" xfId="102" builtinId="9" hidden="1"/>
    <cellStyle name="Látott hivatkozás" xfId="104" builtinId="9" hidden="1"/>
    <cellStyle name="Látott hivatkozás" xfId="106" builtinId="9" hidden="1"/>
    <cellStyle name="Látott hivatkozás" xfId="108" builtinId="9" hidden="1"/>
    <cellStyle name="Látott hivatkozás" xfId="110" builtinId="9" hidden="1"/>
    <cellStyle name="Látott hivatkozás" xfId="112" builtinId="9" hidden="1"/>
    <cellStyle name="Látott hivatkozás" xfId="114" builtinId="9" hidden="1"/>
    <cellStyle name="Látott hivatkozás" xfId="116" builtinId="9" hidden="1"/>
    <cellStyle name="Látott hivatkozás" xfId="118" builtinId="9" hidden="1"/>
    <cellStyle name="Látott hivatkozás" xfId="120" builtinId="9" hidden="1"/>
    <cellStyle name="Látott hivatkozás" xfId="122" builtinId="9" hidden="1"/>
    <cellStyle name="Látott hivatkozás" xfId="124" builtinId="9" hidden="1"/>
    <cellStyle name="Látott hivatkozás" xfId="126" builtinId="9" hidden="1"/>
    <cellStyle name="Látott hivatkozás" xfId="128" builtinId="9" hidden="1"/>
    <cellStyle name="Látott hivatkozás" xfId="130" builtinId="9" hidden="1"/>
    <cellStyle name="Látott hivatkozás" xfId="132" builtinId="9" hidden="1"/>
    <cellStyle name="Látott hivatkozás" xfId="134" builtinId="9" hidden="1"/>
    <cellStyle name="Látott hivatkozás" xfId="136" builtinId="9" hidden="1"/>
    <cellStyle name="Látott hivatkozás" xfId="138" builtinId="9" hidden="1"/>
    <cellStyle name="Látott hivatkozás" xfId="140" builtinId="9" hidden="1"/>
    <cellStyle name="Látott hivatkozás" xfId="142" builtinId="9" hidden="1"/>
    <cellStyle name="Látott hivatkozás" xfId="144" builtinId="9" hidden="1"/>
    <cellStyle name="Látott hivatkozás" xfId="146" builtinId="9" hidden="1"/>
    <cellStyle name="Látott hivatkozás" xfId="148" builtinId="9" hidden="1"/>
    <cellStyle name="Látott hivatkozás" xfId="150" builtinId="9" hidden="1"/>
    <cellStyle name="Látott hivatkozás" xfId="152" builtinId="9" hidden="1"/>
    <cellStyle name="Látott hivatkozás" xfId="154" builtinId="9" hidden="1"/>
    <cellStyle name="Látott hivatkozás" xfId="156" builtinId="9" hidden="1"/>
    <cellStyle name="Látott hivatkozás" xfId="158" builtinId="9" hidden="1"/>
    <cellStyle name="Látott hivatkozás" xfId="160" builtinId="9" hidden="1"/>
    <cellStyle name="Látott hivatkozás" xfId="162" builtinId="9" hidden="1"/>
    <cellStyle name="Látott hivatkozás" xfId="164" builtinId="9" hidden="1"/>
    <cellStyle name="Látott hivatkozás" xfId="166" builtinId="9" hidden="1"/>
    <cellStyle name="Látott hivatkozás" xfId="168" builtinId="9" hidden="1"/>
    <cellStyle name="Látott hivatkozás" xfId="170" builtinId="9" hidden="1"/>
    <cellStyle name="Látott hivatkozás" xfId="172" builtinId="9" hidden="1"/>
    <cellStyle name="Látott hivatkozás" xfId="174" builtinId="9" hidden="1"/>
    <cellStyle name="Látott hivatkozás" xfId="176" builtinId="9" hidden="1"/>
    <cellStyle name="Látott hivatkozás" xfId="178" builtinId="9" hidden="1"/>
    <cellStyle name="Látott hivatkozás" xfId="180" builtinId="9" hidden="1"/>
    <cellStyle name="Látott hivatkozás" xfId="182" builtinId="9" hidden="1"/>
    <cellStyle name="Látott hivatkozás" xfId="184" builtinId="9" hidden="1"/>
    <cellStyle name="Látott hivatkozás" xfId="186" builtinId="9" hidden="1"/>
    <cellStyle name="Látott hivatkozás" xfId="188" builtinId="9" hidden="1"/>
    <cellStyle name="Látott hivatkozás" xfId="190" builtinId="9" hidden="1"/>
    <cellStyle name="Látott hivatkozás" xfId="192" builtinId="9" hidden="1"/>
    <cellStyle name="Látott hivatkozás" xfId="194" builtinId="9" hidden="1"/>
    <cellStyle name="Látott hivatkozás" xfId="196" builtinId="9" hidden="1"/>
    <cellStyle name="Normál" xfId="0" builtinId="0"/>
    <cellStyle name="Normal 2" xfId="198"/>
    <cellStyle name="Normál 2" xfId="201"/>
    <cellStyle name="Normál 2 2" xfId="207"/>
    <cellStyle name="Normál 3" xfId="203"/>
    <cellStyle name="Normál 3 2" xfId="206"/>
    <cellStyle name="Normál 4" xfId="204"/>
    <cellStyle name="Normál 5" xfId="205"/>
    <cellStyle name="Normál 5 2" xfId="208"/>
    <cellStyle name="Normalny 2" xfId="200"/>
    <cellStyle name="Normalny_2010 Model Cost Template" xfId="199"/>
    <cellStyle name="Százalék" xfId="197" builtinId="5"/>
  </cellStyles>
  <dxfs count="0"/>
  <tableStyles count="0" defaultTableStyle="TableStyleMedium9" defaultPivotStyle="PivotStyleMedium4"/>
  <colors>
    <mruColors>
      <color rgb="FF646531"/>
      <color rgb="FFB9B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$M$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checked="Checked" firstButton="1" fmlaLink="$M$3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firstButton="1" fmlaLink="$M$3" lockText="1"/>
</file>

<file path=xl/ctrlProps/ctrlProp6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57151</xdr:rowOff>
    </xdr:from>
    <xdr:to>
      <xdr:col>9</xdr:col>
      <xdr:colOff>866775</xdr:colOff>
      <xdr:row>2</xdr:row>
      <xdr:rowOff>361951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5905500" y="1543051"/>
          <a:ext cx="4276725" cy="304800"/>
          <a:chOff x="5057775" y="962026"/>
          <a:chExt cx="3571875" cy="304800"/>
        </a:xfrm>
      </xdr:grpSpPr>
      <xdr:sp macro="" textlink="">
        <xdr:nvSpPr>
          <xdr:cNvPr id="5" name="Text Box 7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57775" y="981076"/>
            <a:ext cx="3571875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SELECT 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CURRENCY</a:t>
            </a: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:         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EUR</a:t>
            </a:r>
            <a:r>
              <a:rPr kumimoji="0" lang="hu-HU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                        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HUF</a:t>
            </a:r>
            <a:endParaRPr kumimoji="0" lang="en-US" sz="8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/>
              <a:ea typeface="+mn-ea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2724150</xdr:colOff>
          <xdr:row>0</xdr:row>
          <xdr:rowOff>828675</xdr:rowOff>
        </xdr:from>
        <xdr:to>
          <xdr:col>3</xdr:col>
          <xdr:colOff>3257550</xdr:colOff>
          <xdr:row>0</xdr:row>
          <xdr:rowOff>990600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2133600</xdr:colOff>
          <xdr:row>0</xdr:row>
          <xdr:rowOff>828675</xdr:rowOff>
        </xdr:from>
        <xdr:to>
          <xdr:col>3</xdr:col>
          <xdr:colOff>2466975</xdr:colOff>
          <xdr:row>0</xdr:row>
          <xdr:rowOff>981075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57151</xdr:rowOff>
    </xdr:from>
    <xdr:to>
      <xdr:col>9</xdr:col>
      <xdr:colOff>866775</xdr:colOff>
      <xdr:row>2</xdr:row>
      <xdr:rowOff>361951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6162675" y="1543051"/>
          <a:ext cx="4276725" cy="304800"/>
          <a:chOff x="5057775" y="962026"/>
          <a:chExt cx="3571875" cy="304800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57775" y="981076"/>
            <a:ext cx="3571875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SELECT 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CURRENCY</a:t>
            </a: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:         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EUR</a:t>
            </a:r>
            <a:r>
              <a:rPr kumimoji="0" lang="hu-HU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                        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HUF</a:t>
            </a:r>
            <a:endParaRPr kumimoji="0" lang="en-US" sz="8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/>
              <a:ea typeface="+mn-ea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2971800</xdr:colOff>
          <xdr:row>0</xdr:row>
          <xdr:rowOff>895350</xdr:rowOff>
        </xdr:from>
        <xdr:to>
          <xdr:col>3</xdr:col>
          <xdr:colOff>3543300</xdr:colOff>
          <xdr:row>0</xdr:row>
          <xdr:rowOff>1076325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2343150</xdr:colOff>
          <xdr:row>0</xdr:row>
          <xdr:rowOff>895350</xdr:rowOff>
        </xdr:from>
        <xdr:to>
          <xdr:col>3</xdr:col>
          <xdr:colOff>2705100</xdr:colOff>
          <xdr:row>0</xdr:row>
          <xdr:rowOff>1057275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57151</xdr:rowOff>
    </xdr:from>
    <xdr:to>
      <xdr:col>9</xdr:col>
      <xdr:colOff>866775</xdr:colOff>
      <xdr:row>2</xdr:row>
      <xdr:rowOff>361951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pSpPr/>
      </xdr:nvGrpSpPr>
      <xdr:grpSpPr>
        <a:xfrm>
          <a:off x="5800725" y="1543051"/>
          <a:ext cx="4276725" cy="304800"/>
          <a:chOff x="5057775" y="962026"/>
          <a:chExt cx="3571875" cy="304800"/>
        </a:xfrm>
      </xdr:grpSpPr>
      <xdr:sp macro="" textlink="">
        <xdr:nvSpPr>
          <xdr:cNvPr id="3" name="Text Box 7">
            <a:extLst>
              <a:ext uri="{FF2B5EF4-FFF2-40B4-BE49-F238E27FC236}">
                <a16:creationId xmlns:a16="http://schemas.microsoft.com/office/drawing/2014/main" xmlns="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057775" y="981076"/>
            <a:ext cx="3571875" cy="285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SELECT </a:t>
            </a:r>
            <a:r>
              <a:rPr kumimoji="0" lang="en-US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CURRENCY</a:t>
            </a:r>
            <a:r>
              <a:rPr kumimoji="0" lang="hu-HU" sz="8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:         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EUR</a:t>
            </a:r>
            <a:r>
              <a:rPr kumimoji="0" lang="hu-HU" sz="800" b="0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cs typeface="Arial"/>
              </a:rPr>
              <a:t>                        </a:t>
            </a:r>
            <a:r>
              <a:rPr kumimoji="0" lang="en-US" sz="800" b="0" i="0" u="none" strike="noStrike" kern="0" cap="none" spc="0" normalizeH="0" baseline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HUF</a:t>
            </a:r>
            <a:endParaRPr kumimoji="0" lang="en-US" sz="8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/>
              <a:ea typeface="+mn-ea"/>
              <a:cs typeface="Arial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3305175</xdr:colOff>
          <xdr:row>0</xdr:row>
          <xdr:rowOff>923925</xdr:rowOff>
        </xdr:from>
        <xdr:to>
          <xdr:col>4</xdr:col>
          <xdr:colOff>228600</xdr:colOff>
          <xdr:row>0</xdr:row>
          <xdr:rowOff>1104900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2657475</xdr:colOff>
          <xdr:row>0</xdr:row>
          <xdr:rowOff>923925</xdr:rowOff>
        </xdr:from>
        <xdr:to>
          <xdr:col>3</xdr:col>
          <xdr:colOff>3028950</xdr:colOff>
          <xdr:row>0</xdr:row>
          <xdr:rowOff>1085850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agy.julia/AppData/Local/Microsoft/Windows/Temporary%20Internet%20Files/Content.Outlook/X20HZJOV/_V4R/Projects/014_JLL%20B&#237;r&#243;s&#225;g%20PM+Design/01%20Budgets/HUN_KFC_Tata_M1_DT_RECAPEX_13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kres1"/>
      <sheetName val="Assumptions"/>
      <sheetName val="COST DATA"/>
      <sheetName val="Financial Summary"/>
      <sheetName val="EXECUTIVE SUMMARY"/>
      <sheetName val="BExRepositorySheet"/>
      <sheetName val="Data"/>
      <sheetName val="ModelCosts_LC"/>
      <sheetName val="BW OPS"/>
      <sheetName val="BW StartUps"/>
      <sheetName val="Manu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on RED  - FIXED PRICE NOT DEPEND ON SIZE</v>
          </cell>
          <cell r="C1" t="str">
            <v>KFC FC PLN</v>
          </cell>
          <cell r="D1" t="str">
            <v>KFC KK PLN</v>
          </cell>
          <cell r="E1" t="str">
            <v>KFC ILS PLN</v>
          </cell>
          <cell r="F1" t="str">
            <v>KFC ILM PLN</v>
          </cell>
          <cell r="G1" t="str">
            <v>KFC DT PLN</v>
          </cell>
          <cell r="H1" t="str">
            <v>KFC FC CZK</v>
          </cell>
          <cell r="I1" t="str">
            <v>KFC KK CZK</v>
          </cell>
          <cell r="J1" t="str">
            <v>KFC ILS CZK</v>
          </cell>
          <cell r="K1" t="str">
            <v>KFC ILM CZK</v>
          </cell>
          <cell r="L1" t="str">
            <v>KFC DT CZK</v>
          </cell>
          <cell r="M1" t="str">
            <v>KFC FC HUF</v>
          </cell>
          <cell r="N1" t="str">
            <v>KFC KK HUF</v>
          </cell>
          <cell r="O1" t="str">
            <v>KFC ILS HUF</v>
          </cell>
          <cell r="P1" t="str">
            <v>KFC ILM HUF</v>
          </cell>
          <cell r="Q1" t="str">
            <v>KFC DT HUF</v>
          </cell>
          <cell r="R1" t="str">
            <v>KFC FC RUB</v>
          </cell>
          <cell r="S1" t="str">
            <v>KFC ILS RUB</v>
          </cell>
          <cell r="T1" t="str">
            <v>KFC ILM RUB</v>
          </cell>
          <cell r="U1" t="str">
            <v>KFC DT RUB</v>
          </cell>
          <cell r="V1" t="str">
            <v>KFC FC RSD</v>
          </cell>
          <cell r="W1" t="str">
            <v>KFC ILS RSD</v>
          </cell>
          <cell r="X1" t="str">
            <v>KFC ILM RSD</v>
          </cell>
          <cell r="Y1" t="str">
            <v>KFC DT RSD</v>
          </cell>
          <cell r="Z1" t="str">
            <v>KFC FC EUR</v>
          </cell>
          <cell r="AA1" t="str">
            <v>KFC ILS EUR</v>
          </cell>
          <cell r="AB1" t="str">
            <v>KFC ILM EUR</v>
          </cell>
          <cell r="AC1" t="str">
            <v>KFC DT EUR</v>
          </cell>
          <cell r="AD1" t="str">
            <v>KFC FC HRK</v>
          </cell>
          <cell r="AE1" t="str">
            <v>KFC ILS HRK</v>
          </cell>
          <cell r="AF1" t="str">
            <v>KFC ILM HRK</v>
          </cell>
          <cell r="AG1" t="str">
            <v>KFC DT HRK</v>
          </cell>
          <cell r="AH1" t="str">
            <v>KFC FC BGN</v>
          </cell>
          <cell r="AI1" t="str">
            <v>KFC ILS BGN</v>
          </cell>
          <cell r="AJ1" t="str">
            <v>KFC ILM BGN</v>
          </cell>
          <cell r="AK1" t="str">
            <v>KFC DT BGN</v>
          </cell>
          <cell r="AL1" t="str">
            <v>PH ILS PLN</v>
          </cell>
          <cell r="AM1" t="str">
            <v>PH ILM PLN</v>
          </cell>
          <cell r="AN1" t="str">
            <v>PH DT PLN</v>
          </cell>
          <cell r="AO1" t="str">
            <v>PH ILS HUF</v>
          </cell>
          <cell r="AP1" t="str">
            <v>PH ILM HUF</v>
          </cell>
          <cell r="AQ1" t="str">
            <v>PH DT HUF</v>
          </cell>
          <cell r="AR1" t="str">
            <v>PH ILS RUB</v>
          </cell>
          <cell r="AS1" t="str">
            <v>PH ILM RUB</v>
          </cell>
          <cell r="AT1" t="str">
            <v>PH DT RUB</v>
          </cell>
          <cell r="AU1" t="str">
            <v>SBX IS PLN</v>
          </cell>
          <cell r="AV1" t="str">
            <v>SBX KK PLN</v>
          </cell>
          <cell r="AW1" t="str">
            <v>SBX ILS PLN</v>
          </cell>
          <cell r="AX1" t="str">
            <v>SBX ILM PLN</v>
          </cell>
          <cell r="AY1" t="str">
            <v>SBX DT PLN</v>
          </cell>
          <cell r="AZ1" t="str">
            <v>SBX IS CZK</v>
          </cell>
          <cell r="BA1" t="str">
            <v>SBX KK CZK</v>
          </cell>
          <cell r="BB1" t="str">
            <v>SBX ILS CZK</v>
          </cell>
          <cell r="BC1" t="str">
            <v>SBX ILM CZK</v>
          </cell>
          <cell r="BD1" t="str">
            <v>SBX DT CZK</v>
          </cell>
          <cell r="BE1" t="str">
            <v>SBX IS HUF</v>
          </cell>
          <cell r="BF1" t="str">
            <v>SBX KK HUF</v>
          </cell>
          <cell r="BG1" t="str">
            <v>SBX ILS HUF</v>
          </cell>
          <cell r="BH1" t="str">
            <v>SBX ILM HUF</v>
          </cell>
          <cell r="BI1" t="str">
            <v>SBX DT HUF</v>
          </cell>
          <cell r="BJ1" t="str">
            <v>BK FC PLN</v>
          </cell>
          <cell r="BK1" t="str">
            <v>BK ILS PLN</v>
          </cell>
          <cell r="BL1" t="str">
            <v>BK ILM PLN</v>
          </cell>
          <cell r="BM1" t="str">
            <v>BK DT PLN</v>
          </cell>
          <cell r="BN1" t="str">
            <v>BK FC CZK</v>
          </cell>
          <cell r="BO1" t="str">
            <v>BK ILS CZK</v>
          </cell>
          <cell r="BP1" t="str">
            <v>BK ILM CZK</v>
          </cell>
          <cell r="BQ1" t="str">
            <v>BK DT CZK</v>
          </cell>
        </row>
        <row r="2">
          <cell r="C2">
            <v>1</v>
          </cell>
          <cell r="D2">
            <v>2</v>
          </cell>
          <cell r="E2">
            <v>3</v>
          </cell>
          <cell r="F2">
            <v>4</v>
          </cell>
          <cell r="G2">
            <v>5</v>
          </cell>
          <cell r="H2">
            <v>6</v>
          </cell>
          <cell r="I2">
            <v>7</v>
          </cell>
          <cell r="J2">
            <v>8</v>
          </cell>
          <cell r="K2">
            <v>9</v>
          </cell>
          <cell r="L2">
            <v>10</v>
          </cell>
          <cell r="M2">
            <v>11</v>
          </cell>
          <cell r="N2">
            <v>12</v>
          </cell>
          <cell r="O2">
            <v>13</v>
          </cell>
          <cell r="P2">
            <v>14</v>
          </cell>
          <cell r="Q2">
            <v>15</v>
          </cell>
          <cell r="R2">
            <v>16</v>
          </cell>
          <cell r="S2">
            <v>17</v>
          </cell>
          <cell r="T2">
            <v>18</v>
          </cell>
          <cell r="U2">
            <v>19</v>
          </cell>
          <cell r="V2">
            <v>20</v>
          </cell>
          <cell r="W2">
            <v>21</v>
          </cell>
          <cell r="X2">
            <v>22</v>
          </cell>
          <cell r="Y2">
            <v>23</v>
          </cell>
          <cell r="Z2">
            <v>24</v>
          </cell>
          <cell r="AA2">
            <v>25</v>
          </cell>
          <cell r="AB2">
            <v>26</v>
          </cell>
          <cell r="AC2">
            <v>27</v>
          </cell>
          <cell r="AD2">
            <v>28</v>
          </cell>
          <cell r="AE2">
            <v>29</v>
          </cell>
          <cell r="AF2">
            <v>30</v>
          </cell>
          <cell r="AG2">
            <v>31</v>
          </cell>
          <cell r="AH2">
            <v>32</v>
          </cell>
          <cell r="AI2">
            <v>33</v>
          </cell>
          <cell r="AJ2">
            <v>34</v>
          </cell>
          <cell r="AK2">
            <v>35</v>
          </cell>
          <cell r="AL2">
            <v>36</v>
          </cell>
          <cell r="AM2">
            <v>37</v>
          </cell>
          <cell r="AN2">
            <v>38</v>
          </cell>
          <cell r="AO2">
            <v>39</v>
          </cell>
          <cell r="AP2">
            <v>40</v>
          </cell>
          <cell r="AQ2">
            <v>41</v>
          </cell>
          <cell r="AR2">
            <v>42</v>
          </cell>
          <cell r="AS2">
            <v>43</v>
          </cell>
          <cell r="AT2">
            <v>44</v>
          </cell>
          <cell r="AU2">
            <v>45</v>
          </cell>
          <cell r="AV2">
            <v>46</v>
          </cell>
          <cell r="AW2">
            <v>47</v>
          </cell>
          <cell r="AX2">
            <v>48</v>
          </cell>
          <cell r="AY2">
            <v>49</v>
          </cell>
          <cell r="AZ2">
            <v>50</v>
          </cell>
          <cell r="BA2">
            <v>51</v>
          </cell>
          <cell r="BB2">
            <v>52</v>
          </cell>
          <cell r="BC2">
            <v>53</v>
          </cell>
          <cell r="BD2">
            <v>54</v>
          </cell>
          <cell r="BE2">
            <v>55</v>
          </cell>
          <cell r="BF2">
            <v>56</v>
          </cell>
          <cell r="BG2">
            <v>57</v>
          </cell>
          <cell r="BH2">
            <v>58</v>
          </cell>
          <cell r="BI2">
            <v>59</v>
          </cell>
          <cell r="BJ2">
            <v>60</v>
          </cell>
          <cell r="BK2">
            <v>61</v>
          </cell>
          <cell r="BL2">
            <v>62</v>
          </cell>
          <cell r="BM2">
            <v>63</v>
          </cell>
          <cell r="BN2">
            <v>64</v>
          </cell>
          <cell r="BO2">
            <v>65</v>
          </cell>
          <cell r="BP2">
            <v>66</v>
          </cell>
          <cell r="BQ2">
            <v>67</v>
          </cell>
        </row>
        <row r="3">
          <cell r="B3" t="str">
            <v>BRAND</v>
          </cell>
          <cell r="C3" t="str">
            <v>KFC</v>
          </cell>
          <cell r="D3" t="str">
            <v>KFC</v>
          </cell>
          <cell r="E3" t="str">
            <v>KFC</v>
          </cell>
          <cell r="F3" t="str">
            <v>KFC</v>
          </cell>
          <cell r="G3" t="str">
            <v>KFC</v>
          </cell>
          <cell r="H3" t="str">
            <v>KFC</v>
          </cell>
          <cell r="I3" t="str">
            <v>KFC</v>
          </cell>
          <cell r="J3" t="str">
            <v>KFC</v>
          </cell>
          <cell r="K3" t="str">
            <v>KFC</v>
          </cell>
          <cell r="L3" t="str">
            <v>KFC</v>
          </cell>
          <cell r="M3" t="str">
            <v>KFC</v>
          </cell>
          <cell r="N3" t="str">
            <v>KFC</v>
          </cell>
          <cell r="O3" t="str">
            <v>KFC</v>
          </cell>
          <cell r="P3" t="str">
            <v>KFC</v>
          </cell>
          <cell r="Q3" t="str">
            <v>KFC</v>
          </cell>
          <cell r="R3" t="str">
            <v>KFC</v>
          </cell>
          <cell r="S3" t="str">
            <v>KFC</v>
          </cell>
          <cell r="T3" t="str">
            <v>KFC</v>
          </cell>
          <cell r="U3" t="str">
            <v>KFC</v>
          </cell>
          <cell r="V3" t="str">
            <v>KFC</v>
          </cell>
          <cell r="W3" t="str">
            <v>KFC</v>
          </cell>
          <cell r="X3" t="str">
            <v>KFC</v>
          </cell>
          <cell r="Y3" t="str">
            <v>KFC</v>
          </cell>
          <cell r="Z3" t="str">
            <v>KFC</v>
          </cell>
          <cell r="AA3" t="str">
            <v>KFC</v>
          </cell>
          <cell r="AB3" t="str">
            <v>KFC</v>
          </cell>
          <cell r="AC3" t="str">
            <v>KFC</v>
          </cell>
          <cell r="AD3" t="str">
            <v>KFC</v>
          </cell>
          <cell r="AE3" t="str">
            <v>KFC</v>
          </cell>
          <cell r="AF3" t="str">
            <v>KFC</v>
          </cell>
          <cell r="AG3" t="str">
            <v>KFC</v>
          </cell>
          <cell r="AH3" t="str">
            <v>KFC</v>
          </cell>
          <cell r="AI3" t="str">
            <v>KFC</v>
          </cell>
          <cell r="AJ3" t="str">
            <v>KFC</v>
          </cell>
          <cell r="AK3" t="str">
            <v>KFC</v>
          </cell>
          <cell r="AL3" t="str">
            <v>PH</v>
          </cell>
          <cell r="AM3" t="str">
            <v>PH</v>
          </cell>
          <cell r="AN3" t="str">
            <v>PH</v>
          </cell>
          <cell r="AO3" t="str">
            <v>PH</v>
          </cell>
          <cell r="AP3" t="str">
            <v>PH</v>
          </cell>
          <cell r="AQ3" t="str">
            <v>PH</v>
          </cell>
          <cell r="AR3" t="str">
            <v>PH</v>
          </cell>
          <cell r="AS3" t="str">
            <v>PH</v>
          </cell>
          <cell r="AT3" t="str">
            <v>PH</v>
          </cell>
          <cell r="AU3" t="str">
            <v>SBX</v>
          </cell>
          <cell r="AV3" t="str">
            <v>SBX</v>
          </cell>
          <cell r="AW3" t="str">
            <v>SBX</v>
          </cell>
          <cell r="AX3" t="str">
            <v>SBX</v>
          </cell>
          <cell r="AY3" t="str">
            <v>SBX</v>
          </cell>
          <cell r="AZ3" t="str">
            <v>SBX</v>
          </cell>
          <cell r="BA3" t="str">
            <v>SBX</v>
          </cell>
          <cell r="BB3" t="str">
            <v>SBX</v>
          </cell>
          <cell r="BC3" t="str">
            <v>SBX</v>
          </cell>
          <cell r="BD3" t="str">
            <v>SBX</v>
          </cell>
          <cell r="BE3" t="str">
            <v>SBX</v>
          </cell>
          <cell r="BF3" t="str">
            <v>SBX</v>
          </cell>
          <cell r="BG3" t="str">
            <v>SBX</v>
          </cell>
          <cell r="BH3" t="str">
            <v>SBX</v>
          </cell>
          <cell r="BI3" t="str">
            <v>SBX</v>
          </cell>
          <cell r="BJ3" t="str">
            <v>BK</v>
          </cell>
          <cell r="BK3" t="str">
            <v>BK</v>
          </cell>
          <cell r="BL3" t="str">
            <v>BK</v>
          </cell>
          <cell r="BM3" t="str">
            <v>BK</v>
          </cell>
          <cell r="BN3" t="str">
            <v>BK</v>
          </cell>
          <cell r="BO3" t="str">
            <v>BK</v>
          </cell>
          <cell r="BP3" t="str">
            <v>BK</v>
          </cell>
          <cell r="BQ3" t="str">
            <v>BK</v>
          </cell>
        </row>
        <row r="4">
          <cell r="B4" t="str">
            <v>TYP</v>
          </cell>
          <cell r="C4" t="str">
            <v>FC</v>
          </cell>
          <cell r="D4" t="str">
            <v>KK</v>
          </cell>
          <cell r="E4" t="str">
            <v>ILS</v>
          </cell>
          <cell r="F4" t="str">
            <v>ILM</v>
          </cell>
          <cell r="G4" t="str">
            <v>DT</v>
          </cell>
          <cell r="H4" t="str">
            <v>FC</v>
          </cell>
          <cell r="I4" t="str">
            <v>KK</v>
          </cell>
          <cell r="J4" t="str">
            <v>ILS</v>
          </cell>
          <cell r="K4" t="str">
            <v>ILM</v>
          </cell>
          <cell r="L4" t="str">
            <v>DT</v>
          </cell>
          <cell r="M4" t="str">
            <v>FC</v>
          </cell>
          <cell r="N4" t="str">
            <v>KK</v>
          </cell>
          <cell r="O4" t="str">
            <v>ILS</v>
          </cell>
          <cell r="P4" t="str">
            <v>ILM</v>
          </cell>
          <cell r="Q4" t="str">
            <v>DT</v>
          </cell>
          <cell r="R4" t="str">
            <v>FC</v>
          </cell>
          <cell r="S4" t="str">
            <v>ILS</v>
          </cell>
          <cell r="T4" t="str">
            <v>ILM</v>
          </cell>
          <cell r="U4" t="str">
            <v>DT</v>
          </cell>
          <cell r="V4" t="str">
            <v>FC</v>
          </cell>
          <cell r="W4" t="str">
            <v>ILS</v>
          </cell>
          <cell r="X4" t="str">
            <v>ILM</v>
          </cell>
          <cell r="Y4" t="str">
            <v>DT</v>
          </cell>
          <cell r="Z4" t="str">
            <v>FC</v>
          </cell>
          <cell r="AA4" t="str">
            <v>ILS</v>
          </cell>
          <cell r="AB4" t="str">
            <v>ILM</v>
          </cell>
          <cell r="AC4" t="str">
            <v>DT</v>
          </cell>
          <cell r="AD4" t="str">
            <v>FC</v>
          </cell>
          <cell r="AE4" t="str">
            <v>ILS</v>
          </cell>
          <cell r="AF4" t="str">
            <v>ILM</v>
          </cell>
          <cell r="AG4" t="str">
            <v>DT</v>
          </cell>
          <cell r="AH4" t="str">
            <v>FC</v>
          </cell>
          <cell r="AI4" t="str">
            <v>ILS</v>
          </cell>
          <cell r="AJ4" t="str">
            <v>ILM</v>
          </cell>
          <cell r="AK4" t="str">
            <v>DT</v>
          </cell>
          <cell r="AL4" t="str">
            <v>ILS</v>
          </cell>
          <cell r="AM4" t="str">
            <v>ILM</v>
          </cell>
          <cell r="AN4" t="str">
            <v>DT</v>
          </cell>
          <cell r="AO4" t="str">
            <v>ILS</v>
          </cell>
          <cell r="AP4" t="str">
            <v>ILM</v>
          </cell>
          <cell r="AQ4" t="str">
            <v>DT</v>
          </cell>
          <cell r="AR4" t="str">
            <v>ILS</v>
          </cell>
          <cell r="AS4" t="str">
            <v>ILM</v>
          </cell>
          <cell r="AT4" t="str">
            <v>DT</v>
          </cell>
          <cell r="AU4" t="str">
            <v>IS</v>
          </cell>
          <cell r="AV4" t="str">
            <v>KK</v>
          </cell>
          <cell r="AW4" t="str">
            <v>ILS</v>
          </cell>
          <cell r="AX4" t="str">
            <v>ILM</v>
          </cell>
          <cell r="AY4" t="str">
            <v>DT</v>
          </cell>
          <cell r="AZ4" t="str">
            <v>IS</v>
          </cell>
          <cell r="BA4" t="str">
            <v>KK</v>
          </cell>
          <cell r="BB4" t="str">
            <v>ILS</v>
          </cell>
          <cell r="BC4" t="str">
            <v>ILM</v>
          </cell>
          <cell r="BD4" t="str">
            <v>DT</v>
          </cell>
          <cell r="BE4" t="str">
            <v>IS</v>
          </cell>
          <cell r="BF4" t="str">
            <v>KK</v>
          </cell>
          <cell r="BG4" t="str">
            <v>ILS</v>
          </cell>
          <cell r="BH4" t="str">
            <v>ILM</v>
          </cell>
          <cell r="BI4" t="str">
            <v>DT</v>
          </cell>
          <cell r="BJ4" t="str">
            <v>FC</v>
          </cell>
          <cell r="BK4" t="str">
            <v>ILS</v>
          </cell>
          <cell r="BL4" t="str">
            <v>ILM</v>
          </cell>
          <cell r="BM4" t="str">
            <v>DT</v>
          </cell>
          <cell r="BN4" t="str">
            <v>FC</v>
          </cell>
          <cell r="BO4" t="str">
            <v>ILS</v>
          </cell>
          <cell r="BP4" t="str">
            <v>ILM</v>
          </cell>
          <cell r="BQ4" t="str">
            <v>DT</v>
          </cell>
        </row>
        <row r="5">
          <cell r="B5" t="str">
            <v>MARKET</v>
          </cell>
          <cell r="C5" t="str">
            <v>Poland</v>
          </cell>
          <cell r="D5" t="str">
            <v>Poland</v>
          </cell>
          <cell r="E5" t="str">
            <v>Poland</v>
          </cell>
          <cell r="F5" t="str">
            <v>Poland</v>
          </cell>
          <cell r="G5" t="str">
            <v>Poland</v>
          </cell>
          <cell r="H5" t="str">
            <v>Czech Republic</v>
          </cell>
          <cell r="I5" t="str">
            <v>Czech Republic</v>
          </cell>
          <cell r="J5" t="str">
            <v>Czech Republic</v>
          </cell>
          <cell r="K5" t="str">
            <v>Czech Republic</v>
          </cell>
          <cell r="L5" t="str">
            <v>Czech Republic</v>
          </cell>
          <cell r="M5" t="str">
            <v>Hungary</v>
          </cell>
          <cell r="N5" t="str">
            <v>Hungary</v>
          </cell>
          <cell r="O5" t="str">
            <v>Hungary</v>
          </cell>
          <cell r="P5" t="str">
            <v>Hungary</v>
          </cell>
          <cell r="Q5" t="str">
            <v>Hungary</v>
          </cell>
          <cell r="R5" t="str">
            <v>Russia</v>
          </cell>
          <cell r="S5" t="str">
            <v>Russia</v>
          </cell>
          <cell r="T5" t="str">
            <v>Russia</v>
          </cell>
          <cell r="U5" t="str">
            <v>Russia</v>
          </cell>
          <cell r="V5" t="str">
            <v>Serbia</v>
          </cell>
          <cell r="W5" t="str">
            <v>Serbia</v>
          </cell>
          <cell r="X5" t="str">
            <v>Serbia</v>
          </cell>
          <cell r="Y5" t="str">
            <v>Serbia</v>
          </cell>
          <cell r="Z5" t="str">
            <v>Slovenia</v>
          </cell>
          <cell r="AA5" t="str">
            <v>Slovenia</v>
          </cell>
          <cell r="AB5" t="str">
            <v>Slovenia</v>
          </cell>
          <cell r="AC5" t="str">
            <v>Slovenia</v>
          </cell>
          <cell r="AD5" t="str">
            <v>Croatia</v>
          </cell>
          <cell r="AE5" t="str">
            <v>Croatia</v>
          </cell>
          <cell r="AF5" t="str">
            <v>Croatia</v>
          </cell>
          <cell r="AG5" t="str">
            <v>Croatia</v>
          </cell>
          <cell r="AH5" t="str">
            <v>Bulgaria</v>
          </cell>
          <cell r="AI5" t="str">
            <v>Bulgaria</v>
          </cell>
          <cell r="AJ5" t="str">
            <v>Bulgaria</v>
          </cell>
          <cell r="AK5" t="str">
            <v>Bulgaria</v>
          </cell>
          <cell r="AL5" t="str">
            <v>Poland</v>
          </cell>
          <cell r="AM5" t="str">
            <v>Poland</v>
          </cell>
          <cell r="AN5" t="str">
            <v>Poland</v>
          </cell>
          <cell r="AO5" t="str">
            <v>Hungary</v>
          </cell>
          <cell r="AP5" t="str">
            <v>Hungary</v>
          </cell>
          <cell r="AQ5" t="str">
            <v>Hungary</v>
          </cell>
          <cell r="AR5" t="str">
            <v>Russia</v>
          </cell>
          <cell r="AS5" t="str">
            <v>Russia</v>
          </cell>
          <cell r="AT5" t="str">
            <v>Russia</v>
          </cell>
          <cell r="AU5" t="str">
            <v>Poland</v>
          </cell>
          <cell r="AV5" t="str">
            <v>Poland</v>
          </cell>
          <cell r="AW5" t="str">
            <v>Poland</v>
          </cell>
          <cell r="AX5" t="str">
            <v>Poland</v>
          </cell>
          <cell r="AY5" t="str">
            <v>Poland</v>
          </cell>
          <cell r="AZ5" t="str">
            <v>Czech Republic</v>
          </cell>
          <cell r="BA5" t="str">
            <v>Czech Republic</v>
          </cell>
          <cell r="BB5" t="str">
            <v>Czech Republic</v>
          </cell>
          <cell r="BC5" t="str">
            <v>Czech Republic</v>
          </cell>
          <cell r="BD5" t="str">
            <v>Czech Republic</v>
          </cell>
          <cell r="BE5" t="str">
            <v>Hungary</v>
          </cell>
          <cell r="BF5" t="str">
            <v>Hungary</v>
          </cell>
          <cell r="BG5" t="str">
            <v>Hungary</v>
          </cell>
          <cell r="BH5" t="str">
            <v>Hungary</v>
          </cell>
          <cell r="BI5" t="str">
            <v>Hungary</v>
          </cell>
          <cell r="BJ5" t="str">
            <v>Poland</v>
          </cell>
          <cell r="BK5" t="str">
            <v>Poland</v>
          </cell>
          <cell r="BL5" t="str">
            <v>Poland</v>
          </cell>
          <cell r="BM5" t="str">
            <v>Poland</v>
          </cell>
          <cell r="BN5" t="str">
            <v>Czech Republic</v>
          </cell>
          <cell r="BO5" t="str">
            <v>Czech Republic</v>
          </cell>
          <cell r="BP5" t="str">
            <v>Czech Republic</v>
          </cell>
          <cell r="BQ5" t="str">
            <v>Czech Republic</v>
          </cell>
        </row>
        <row r="6">
          <cell r="B6" t="str">
            <v>CURRENCY</v>
          </cell>
          <cell r="C6" t="str">
            <v>PLN</v>
          </cell>
          <cell r="D6" t="str">
            <v>PLN</v>
          </cell>
          <cell r="E6" t="str">
            <v>PLN</v>
          </cell>
          <cell r="F6" t="str">
            <v>PLN</v>
          </cell>
          <cell r="G6" t="str">
            <v>PLN</v>
          </cell>
          <cell r="H6" t="str">
            <v>CZK</v>
          </cell>
          <cell r="I6" t="str">
            <v>CZK</v>
          </cell>
          <cell r="J6" t="str">
            <v>CZK</v>
          </cell>
          <cell r="K6" t="str">
            <v>CZK</v>
          </cell>
          <cell r="L6" t="str">
            <v>CZK</v>
          </cell>
          <cell r="M6" t="str">
            <v>HUF</v>
          </cell>
          <cell r="N6" t="str">
            <v>HUF</v>
          </cell>
          <cell r="O6" t="str">
            <v>HUF</v>
          </cell>
          <cell r="P6" t="str">
            <v>HUF</v>
          </cell>
          <cell r="Q6" t="str">
            <v>HUF</v>
          </cell>
          <cell r="R6" t="str">
            <v>RUB</v>
          </cell>
          <cell r="S6" t="str">
            <v>RUB</v>
          </cell>
          <cell r="T6" t="str">
            <v>RUB</v>
          </cell>
          <cell r="U6" t="str">
            <v>RUB</v>
          </cell>
          <cell r="V6" t="str">
            <v>RSD</v>
          </cell>
          <cell r="W6" t="str">
            <v>RSD</v>
          </cell>
          <cell r="X6" t="str">
            <v>RSD</v>
          </cell>
          <cell r="Y6" t="str">
            <v>RSD</v>
          </cell>
          <cell r="Z6" t="str">
            <v>EUR</v>
          </cell>
          <cell r="AA6" t="str">
            <v>EUR</v>
          </cell>
          <cell r="AB6" t="str">
            <v>EUR</v>
          </cell>
          <cell r="AC6" t="str">
            <v>EUR</v>
          </cell>
          <cell r="AD6" t="str">
            <v>HRK</v>
          </cell>
          <cell r="AE6" t="str">
            <v>HRK</v>
          </cell>
          <cell r="AF6" t="str">
            <v>HRK</v>
          </cell>
          <cell r="AG6" t="str">
            <v>HRK</v>
          </cell>
          <cell r="AH6" t="str">
            <v>BGN</v>
          </cell>
          <cell r="AI6" t="str">
            <v>BGN</v>
          </cell>
          <cell r="AJ6" t="str">
            <v>BGN</v>
          </cell>
          <cell r="AK6" t="str">
            <v>BGN</v>
          </cell>
          <cell r="AL6" t="str">
            <v>PLN</v>
          </cell>
          <cell r="AM6" t="str">
            <v>PLN</v>
          </cell>
          <cell r="AN6" t="str">
            <v>PLN</v>
          </cell>
          <cell r="AO6" t="str">
            <v>HUF</v>
          </cell>
          <cell r="AP6" t="str">
            <v>HUF</v>
          </cell>
          <cell r="AQ6" t="str">
            <v>HUF</v>
          </cell>
          <cell r="AR6" t="str">
            <v>RUB</v>
          </cell>
          <cell r="AS6" t="str">
            <v>RUB</v>
          </cell>
          <cell r="AT6" t="str">
            <v>RUB</v>
          </cell>
          <cell r="AU6" t="str">
            <v>PLN</v>
          </cell>
          <cell r="AV6" t="str">
            <v>PLN</v>
          </cell>
          <cell r="AW6" t="str">
            <v>PLN</v>
          </cell>
          <cell r="AX6" t="str">
            <v>PLN</v>
          </cell>
          <cell r="AY6" t="str">
            <v>PLN</v>
          </cell>
          <cell r="AZ6" t="str">
            <v>CZK</v>
          </cell>
          <cell r="BA6" t="str">
            <v>CZK</v>
          </cell>
          <cell r="BB6" t="str">
            <v>CZK</v>
          </cell>
          <cell r="BC6" t="str">
            <v>CZK</v>
          </cell>
          <cell r="BD6" t="str">
            <v>CZK</v>
          </cell>
          <cell r="BE6" t="str">
            <v>HUF</v>
          </cell>
          <cell r="BF6" t="str">
            <v>HUF</v>
          </cell>
          <cell r="BG6" t="str">
            <v>HUF</v>
          </cell>
          <cell r="BH6" t="str">
            <v>HUF</v>
          </cell>
          <cell r="BI6" t="str">
            <v>HUF</v>
          </cell>
          <cell r="BJ6" t="str">
            <v>PLN</v>
          </cell>
          <cell r="BK6" t="str">
            <v>PLN</v>
          </cell>
          <cell r="BL6" t="str">
            <v>PLN</v>
          </cell>
          <cell r="BM6" t="str">
            <v>PLN</v>
          </cell>
          <cell r="BN6" t="str">
            <v>CZK</v>
          </cell>
          <cell r="BO6" t="str">
            <v>CZK</v>
          </cell>
          <cell r="BP6" t="str">
            <v>CZK</v>
          </cell>
          <cell r="BQ6" t="str">
            <v>CZK</v>
          </cell>
        </row>
        <row r="7">
          <cell r="B7" t="str">
            <v>Name of analogues unit:</v>
          </cell>
          <cell r="C7" t="str">
            <v>Historical Data</v>
          </cell>
          <cell r="D7" t="str">
            <v>KFC Kraków Galeria Krakowska</v>
          </cell>
          <cell r="E7" t="str">
            <v>Historical Data</v>
          </cell>
          <cell r="F7" t="str">
            <v>Historical Data</v>
          </cell>
          <cell r="G7" t="str">
            <v>Historical Data</v>
          </cell>
          <cell r="H7" t="str">
            <v>Historical Data</v>
          </cell>
          <cell r="I7" t="str">
            <v>Historical Data</v>
          </cell>
          <cell r="J7" t="str">
            <v>Historical Data</v>
          </cell>
          <cell r="K7" t="str">
            <v>Historical Data</v>
          </cell>
          <cell r="L7" t="str">
            <v>Historical Data</v>
          </cell>
          <cell r="M7" t="str">
            <v>Historical data</v>
          </cell>
          <cell r="N7" t="str">
            <v>Based on PL KFC KK Model Cost</v>
          </cell>
          <cell r="R7" t="str">
            <v>Historical data</v>
          </cell>
          <cell r="S7" t="str">
            <v>Historical data</v>
          </cell>
          <cell r="W7" t="str">
            <v>Historical data</v>
          </cell>
          <cell r="AL7" t="str">
            <v>Historical data</v>
          </cell>
          <cell r="AM7" t="str">
            <v>Historical data</v>
          </cell>
          <cell r="AO7" t="str">
            <v>PL based</v>
          </cell>
          <cell r="AP7" t="str">
            <v>PL based</v>
          </cell>
          <cell r="AQ7" t="str">
            <v>PL based</v>
          </cell>
          <cell r="AR7" t="str">
            <v>PL based</v>
          </cell>
          <cell r="AS7" t="str">
            <v>PL based</v>
          </cell>
          <cell r="AT7" t="str">
            <v>PL based</v>
          </cell>
          <cell r="AU7" t="str">
            <v>Kiosk done locally
1 Mastrena</v>
          </cell>
          <cell r="AV7" t="str">
            <v>Kiosk done locally
1 Mastrena</v>
          </cell>
          <cell r="AW7" t="str">
            <v>Historical data</v>
          </cell>
          <cell r="AX7" t="str">
            <v>Historical data</v>
          </cell>
          <cell r="AY7" t="str">
            <v>SBUX Wroclaw Bielany + adjustments</v>
          </cell>
          <cell r="AZ7" t="str">
            <v>Kiosk done locally
1 Mastrena</v>
          </cell>
          <cell r="BA7" t="str">
            <v>Kiosk done locally
1 Mastrena</v>
          </cell>
          <cell r="BB7" t="str">
            <v>Historical data</v>
          </cell>
          <cell r="BC7" t="str">
            <v>Historical data</v>
          </cell>
          <cell r="BD7" t="str">
            <v>Construction Based on PL SBUX MC</v>
          </cell>
          <cell r="BE7" t="str">
            <v>Kiosk done locally
1 Mastrena</v>
          </cell>
          <cell r="BF7" t="str">
            <v>Kiosk done locally
1 Mastrena</v>
          </cell>
          <cell r="BG7" t="str">
            <v>Historical data</v>
          </cell>
          <cell r="BH7" t="str">
            <v>Historical data</v>
          </cell>
          <cell r="BI7" t="str">
            <v>Construction Based on PL SBUX MC</v>
          </cell>
          <cell r="BJ7" t="str">
            <v>Historical data</v>
          </cell>
          <cell r="BK7" t="str">
            <v>BK Białystok Sienkiewicza</v>
          </cell>
          <cell r="BM7" t="str">
            <v>Historical data</v>
          </cell>
          <cell r="BN7" t="str">
            <v>Historical data</v>
          </cell>
          <cell r="BO7" t="str">
            <v>PL BK ILS Model Cost + adjustments</v>
          </cell>
          <cell r="BQ7" t="str">
            <v>PL BK DT Model Cost + adjustments</v>
          </cell>
        </row>
        <row r="8">
          <cell r="B8" t="str">
            <v>Note</v>
          </cell>
          <cell r="C8" t="str">
            <v>Real spendings</v>
          </cell>
          <cell r="D8" t="str">
            <v>Real spendings</v>
          </cell>
          <cell r="E8" t="str">
            <v>Real spendings</v>
          </cell>
          <cell r="F8" t="str">
            <v>Real spendings</v>
          </cell>
          <cell r="G8" t="str">
            <v>Real spendings</v>
          </cell>
          <cell r="H8" t="str">
            <v>Real spendings</v>
          </cell>
          <cell r="I8" t="str">
            <v>Real spendings</v>
          </cell>
          <cell r="J8" t="str">
            <v>Real spendings</v>
          </cell>
          <cell r="K8" t="str">
            <v>Real spendings</v>
          </cell>
          <cell r="L8" t="str">
            <v>Real spendings</v>
          </cell>
          <cell r="M8" t="str">
            <v>Real spendings</v>
          </cell>
          <cell r="N8" t="str">
            <v>Real spendings</v>
          </cell>
          <cell r="O8" t="str">
            <v>Estimation</v>
          </cell>
          <cell r="P8" t="str">
            <v>Estimation</v>
          </cell>
          <cell r="Q8" t="str">
            <v>Estimation</v>
          </cell>
          <cell r="R8" t="str">
            <v>Real spendings</v>
          </cell>
          <cell r="S8" t="str">
            <v>Real spendings</v>
          </cell>
          <cell r="T8" t="str">
            <v>Estimation</v>
          </cell>
          <cell r="U8" t="str">
            <v>Estimation</v>
          </cell>
          <cell r="V8" t="str">
            <v>Estimation</v>
          </cell>
          <cell r="W8" t="str">
            <v>Real spendings</v>
          </cell>
          <cell r="X8" t="str">
            <v>Estimation</v>
          </cell>
          <cell r="Y8" t="str">
            <v>Estimation</v>
          </cell>
          <cell r="Z8" t="str">
            <v>Estimation</v>
          </cell>
          <cell r="AA8" t="str">
            <v>Estimation</v>
          </cell>
          <cell r="AB8" t="str">
            <v>Estimation</v>
          </cell>
          <cell r="AC8" t="str">
            <v>Estimation</v>
          </cell>
          <cell r="AD8" t="str">
            <v>Estimation</v>
          </cell>
          <cell r="AE8" t="str">
            <v>Estimation</v>
          </cell>
          <cell r="AF8" t="str">
            <v>Estimation</v>
          </cell>
          <cell r="AG8" t="str">
            <v>Estimation</v>
          </cell>
          <cell r="AH8" t="str">
            <v>Estimation</v>
          </cell>
          <cell r="AI8" t="str">
            <v>Estimation</v>
          </cell>
          <cell r="AJ8" t="str">
            <v>Estimation</v>
          </cell>
          <cell r="AK8" t="str">
            <v>Estimation</v>
          </cell>
          <cell r="AL8" t="str">
            <v>Real spendings</v>
          </cell>
          <cell r="AM8" t="str">
            <v>Real spendings</v>
          </cell>
          <cell r="AN8" t="str">
            <v>Estimation</v>
          </cell>
          <cell r="AO8" t="str">
            <v>Estimation</v>
          </cell>
          <cell r="AP8" t="str">
            <v>Estimation</v>
          </cell>
          <cell r="AQ8" t="str">
            <v>Estimation</v>
          </cell>
          <cell r="AR8" t="str">
            <v>Estimation</v>
          </cell>
          <cell r="AS8" t="str">
            <v>Estimation</v>
          </cell>
          <cell r="AT8" t="str">
            <v>Estimation</v>
          </cell>
          <cell r="AU8" t="str">
            <v>Estimation</v>
          </cell>
          <cell r="AV8" t="str">
            <v>Estimation</v>
          </cell>
          <cell r="AW8" t="str">
            <v>Real spendings</v>
          </cell>
          <cell r="AX8" t="str">
            <v>Real spendings</v>
          </cell>
          <cell r="AY8" t="str">
            <v>Real spendings</v>
          </cell>
          <cell r="AZ8" t="str">
            <v>Estimation</v>
          </cell>
          <cell r="BA8" t="str">
            <v>Estimation</v>
          </cell>
          <cell r="BB8" t="str">
            <v>Real spendings</v>
          </cell>
          <cell r="BC8" t="str">
            <v>Real spendings</v>
          </cell>
          <cell r="BD8" t="str">
            <v>Estimation</v>
          </cell>
          <cell r="BE8" t="str">
            <v>Estimation</v>
          </cell>
          <cell r="BF8" t="str">
            <v>Estimation</v>
          </cell>
          <cell r="BG8" t="str">
            <v>Real spendings</v>
          </cell>
          <cell r="BH8" t="str">
            <v>Real spendings</v>
          </cell>
          <cell r="BI8" t="str">
            <v>Estimation</v>
          </cell>
          <cell r="BJ8" t="str">
            <v>Real spendings</v>
          </cell>
          <cell r="BK8" t="str">
            <v>Estimation</v>
          </cell>
          <cell r="BL8" t="str">
            <v>Estimation</v>
          </cell>
          <cell r="BM8" t="str">
            <v>Real spendings</v>
          </cell>
          <cell r="BN8" t="str">
            <v>Real spendings</v>
          </cell>
          <cell r="BO8" t="str">
            <v>Estimation</v>
          </cell>
          <cell r="BP8" t="str">
            <v>Estimation</v>
          </cell>
          <cell r="BQ8" t="str">
            <v>Estimation</v>
          </cell>
        </row>
        <row r="10">
          <cell r="A10">
            <v>42</v>
          </cell>
          <cell r="B10" t="str">
            <v>PRIORITY</v>
          </cell>
          <cell r="C10" t="str">
            <v>A</v>
          </cell>
          <cell r="D10" t="str">
            <v>B</v>
          </cell>
          <cell r="E10" t="str">
            <v>A</v>
          </cell>
          <cell r="F10" t="str">
            <v>A</v>
          </cell>
          <cell r="G10" t="str">
            <v>A</v>
          </cell>
          <cell r="H10" t="str">
            <v>A</v>
          </cell>
          <cell r="I10" t="str">
            <v>B</v>
          </cell>
          <cell r="J10" t="str">
            <v>A</v>
          </cell>
          <cell r="K10" t="str">
            <v>A</v>
          </cell>
          <cell r="L10" t="str">
            <v>A</v>
          </cell>
          <cell r="M10" t="str">
            <v>A</v>
          </cell>
          <cell r="N10" t="str">
            <v>B</v>
          </cell>
          <cell r="O10" t="str">
            <v>A</v>
          </cell>
          <cell r="P10" t="str">
            <v>A</v>
          </cell>
          <cell r="Q10" t="str">
            <v>A</v>
          </cell>
          <cell r="R10" t="str">
            <v>A</v>
          </cell>
          <cell r="S10" t="str">
            <v>A</v>
          </cell>
          <cell r="T10" t="str">
            <v>A</v>
          </cell>
          <cell r="U10" t="str">
            <v>A</v>
          </cell>
          <cell r="V10" t="str">
            <v>B</v>
          </cell>
          <cell r="W10" t="str">
            <v>B</v>
          </cell>
          <cell r="X10" t="str">
            <v>B</v>
          </cell>
          <cell r="Y10" t="str">
            <v>B</v>
          </cell>
          <cell r="Z10" t="str">
            <v>B</v>
          </cell>
          <cell r="AA10" t="str">
            <v>B</v>
          </cell>
          <cell r="AB10" t="str">
            <v>B</v>
          </cell>
          <cell r="AC10" t="str">
            <v>B</v>
          </cell>
          <cell r="AD10" t="str">
            <v>A</v>
          </cell>
          <cell r="AE10" t="str">
            <v>A</v>
          </cell>
          <cell r="AF10" t="str">
            <v>A</v>
          </cell>
          <cell r="AG10" t="str">
            <v>A</v>
          </cell>
          <cell r="AH10" t="str">
            <v>B</v>
          </cell>
          <cell r="AI10" t="str">
            <v>B</v>
          </cell>
          <cell r="AJ10" t="str">
            <v>B</v>
          </cell>
          <cell r="AK10" t="str">
            <v>B</v>
          </cell>
          <cell r="AL10" t="str">
            <v>A</v>
          </cell>
          <cell r="AM10" t="str">
            <v>A</v>
          </cell>
          <cell r="AN10" t="str">
            <v>B</v>
          </cell>
          <cell r="AO10" t="str">
            <v>C</v>
          </cell>
          <cell r="AP10" t="str">
            <v>C</v>
          </cell>
          <cell r="AQ10" t="str">
            <v>C</v>
          </cell>
          <cell r="AR10" t="str">
            <v>C</v>
          </cell>
          <cell r="AS10" t="str">
            <v>C</v>
          </cell>
          <cell r="AT10" t="str">
            <v>C</v>
          </cell>
          <cell r="AU10" t="str">
            <v>A</v>
          </cell>
          <cell r="AV10" t="str">
            <v>A</v>
          </cell>
          <cell r="AW10" t="str">
            <v>A</v>
          </cell>
          <cell r="AX10" t="str">
            <v>A</v>
          </cell>
          <cell r="AY10" t="str">
            <v>B</v>
          </cell>
          <cell r="AZ10" t="str">
            <v>A</v>
          </cell>
          <cell r="BA10" t="str">
            <v>A</v>
          </cell>
          <cell r="BB10" t="str">
            <v>A</v>
          </cell>
          <cell r="BC10" t="str">
            <v>A</v>
          </cell>
          <cell r="BD10" t="str">
            <v>B</v>
          </cell>
          <cell r="BE10" t="str">
            <v>A</v>
          </cell>
          <cell r="BF10" t="str">
            <v>A</v>
          </cell>
          <cell r="BG10" t="str">
            <v>A</v>
          </cell>
          <cell r="BH10" t="str">
            <v>A</v>
          </cell>
          <cell r="BI10" t="str">
            <v>B</v>
          </cell>
          <cell r="BJ10" t="str">
            <v>A</v>
          </cell>
          <cell r="BK10" t="str">
            <v>A</v>
          </cell>
          <cell r="BL10" t="str">
            <v>A</v>
          </cell>
          <cell r="BM10" t="str">
            <v>A</v>
          </cell>
          <cell r="BN10" t="str">
            <v>A</v>
          </cell>
          <cell r="BO10" t="str">
            <v>A</v>
          </cell>
          <cell r="BP10" t="str">
            <v>A</v>
          </cell>
          <cell r="BQ10" t="str">
            <v>A</v>
          </cell>
        </row>
        <row r="11">
          <cell r="B11" t="str">
            <v>TOTAL Plot Area (m2)</v>
          </cell>
          <cell r="C11">
            <v>100</v>
          </cell>
          <cell r="D11">
            <v>62</v>
          </cell>
          <cell r="E11">
            <v>300</v>
          </cell>
          <cell r="F11">
            <v>250</v>
          </cell>
          <cell r="G11">
            <v>2000</v>
          </cell>
          <cell r="H11">
            <v>100</v>
          </cell>
          <cell r="I11">
            <v>62</v>
          </cell>
          <cell r="J11">
            <v>300</v>
          </cell>
          <cell r="K11">
            <v>250</v>
          </cell>
          <cell r="L11">
            <v>2000</v>
          </cell>
          <cell r="M11">
            <v>100</v>
          </cell>
          <cell r="N11">
            <v>62</v>
          </cell>
          <cell r="O11">
            <v>300</v>
          </cell>
          <cell r="P11">
            <v>250</v>
          </cell>
          <cell r="Q11">
            <v>2000</v>
          </cell>
          <cell r="R11">
            <v>100</v>
          </cell>
          <cell r="S11">
            <v>300</v>
          </cell>
          <cell r="T11">
            <v>250</v>
          </cell>
          <cell r="U11">
            <v>2000</v>
          </cell>
          <cell r="V11">
            <v>100</v>
          </cell>
          <cell r="W11">
            <v>300</v>
          </cell>
          <cell r="X11">
            <v>250</v>
          </cell>
          <cell r="Y11">
            <v>2000</v>
          </cell>
          <cell r="Z11">
            <v>100</v>
          </cell>
          <cell r="AA11">
            <v>300</v>
          </cell>
          <cell r="AB11">
            <v>250</v>
          </cell>
          <cell r="AC11">
            <v>2000</v>
          </cell>
          <cell r="AD11">
            <v>100</v>
          </cell>
          <cell r="AE11">
            <v>300</v>
          </cell>
          <cell r="AF11">
            <v>250</v>
          </cell>
          <cell r="AG11">
            <v>2000</v>
          </cell>
          <cell r="AH11">
            <v>100</v>
          </cell>
          <cell r="AI11">
            <v>300</v>
          </cell>
          <cell r="AJ11">
            <v>250</v>
          </cell>
          <cell r="AK11">
            <v>2000</v>
          </cell>
          <cell r="AL11">
            <v>300</v>
          </cell>
          <cell r="AM11">
            <v>250</v>
          </cell>
          <cell r="AN11">
            <v>1500</v>
          </cell>
          <cell r="AO11">
            <v>300</v>
          </cell>
          <cell r="AP11">
            <v>250</v>
          </cell>
          <cell r="AQ11">
            <v>1500</v>
          </cell>
          <cell r="AR11">
            <v>300</v>
          </cell>
          <cell r="AS11">
            <v>250</v>
          </cell>
          <cell r="AT11">
            <v>1500</v>
          </cell>
          <cell r="AU11">
            <v>100</v>
          </cell>
          <cell r="AV11">
            <v>25</v>
          </cell>
          <cell r="AW11">
            <v>150</v>
          </cell>
          <cell r="AX11">
            <v>120</v>
          </cell>
          <cell r="AY11">
            <v>1300</v>
          </cell>
          <cell r="AZ11">
            <v>100</v>
          </cell>
          <cell r="BA11">
            <v>25</v>
          </cell>
          <cell r="BB11">
            <v>150</v>
          </cell>
          <cell r="BC11">
            <v>120</v>
          </cell>
          <cell r="BD11">
            <v>1300</v>
          </cell>
          <cell r="BE11">
            <v>100</v>
          </cell>
          <cell r="BF11">
            <v>25</v>
          </cell>
          <cell r="BG11">
            <v>150</v>
          </cell>
          <cell r="BH11">
            <v>120</v>
          </cell>
          <cell r="BI11">
            <v>1300</v>
          </cell>
          <cell r="BJ11">
            <v>100</v>
          </cell>
          <cell r="BK11">
            <v>300</v>
          </cell>
          <cell r="BL11">
            <v>250</v>
          </cell>
          <cell r="BM11">
            <v>1700</v>
          </cell>
          <cell r="BN11">
            <v>100</v>
          </cell>
          <cell r="BO11">
            <v>300</v>
          </cell>
          <cell r="BP11">
            <v>250</v>
          </cell>
          <cell r="BQ11">
            <v>1700</v>
          </cell>
        </row>
        <row r="12">
          <cell r="B12" t="str">
            <v>BUILDING GLA (m2)</v>
          </cell>
          <cell r="C12">
            <v>100</v>
          </cell>
          <cell r="D12">
            <v>62</v>
          </cell>
          <cell r="E12">
            <v>300</v>
          </cell>
          <cell r="F12">
            <v>250</v>
          </cell>
          <cell r="G12">
            <v>330</v>
          </cell>
          <cell r="H12">
            <v>100</v>
          </cell>
          <cell r="I12">
            <v>62</v>
          </cell>
          <cell r="J12">
            <v>300</v>
          </cell>
          <cell r="K12">
            <v>250</v>
          </cell>
          <cell r="L12">
            <v>330</v>
          </cell>
          <cell r="M12">
            <v>100</v>
          </cell>
          <cell r="N12">
            <v>62</v>
          </cell>
          <cell r="O12">
            <v>300</v>
          </cell>
          <cell r="P12">
            <v>250</v>
          </cell>
          <cell r="Q12">
            <v>330</v>
          </cell>
          <cell r="R12">
            <v>100</v>
          </cell>
          <cell r="S12">
            <v>300</v>
          </cell>
          <cell r="T12">
            <v>250</v>
          </cell>
          <cell r="U12">
            <v>330</v>
          </cell>
          <cell r="V12">
            <v>100</v>
          </cell>
          <cell r="W12">
            <v>300</v>
          </cell>
          <cell r="X12">
            <v>250</v>
          </cell>
          <cell r="Y12">
            <v>330</v>
          </cell>
          <cell r="Z12">
            <v>100</v>
          </cell>
          <cell r="AA12">
            <v>300</v>
          </cell>
          <cell r="AB12">
            <v>250</v>
          </cell>
          <cell r="AC12">
            <v>330</v>
          </cell>
          <cell r="AD12">
            <v>100</v>
          </cell>
          <cell r="AE12">
            <v>300</v>
          </cell>
          <cell r="AF12">
            <v>250</v>
          </cell>
          <cell r="AG12">
            <v>330</v>
          </cell>
          <cell r="AH12">
            <v>100</v>
          </cell>
          <cell r="AI12">
            <v>300</v>
          </cell>
          <cell r="AJ12">
            <v>250</v>
          </cell>
          <cell r="AK12">
            <v>330</v>
          </cell>
          <cell r="AL12">
            <v>300</v>
          </cell>
          <cell r="AM12">
            <v>250</v>
          </cell>
          <cell r="AN12">
            <v>350</v>
          </cell>
          <cell r="AO12">
            <v>300</v>
          </cell>
          <cell r="AP12">
            <v>250</v>
          </cell>
          <cell r="AQ12">
            <v>350</v>
          </cell>
          <cell r="AR12">
            <v>300</v>
          </cell>
          <cell r="AS12">
            <v>250</v>
          </cell>
          <cell r="AT12">
            <v>350</v>
          </cell>
          <cell r="AU12">
            <v>100</v>
          </cell>
          <cell r="AV12">
            <v>25</v>
          </cell>
          <cell r="AW12">
            <v>150</v>
          </cell>
          <cell r="AX12">
            <v>120</v>
          </cell>
          <cell r="AY12">
            <v>220</v>
          </cell>
          <cell r="AZ12">
            <v>100</v>
          </cell>
          <cell r="BA12">
            <v>25</v>
          </cell>
          <cell r="BB12">
            <v>150</v>
          </cell>
          <cell r="BC12">
            <v>120</v>
          </cell>
          <cell r="BD12">
            <v>220</v>
          </cell>
          <cell r="BE12">
            <v>100</v>
          </cell>
          <cell r="BF12">
            <v>25</v>
          </cell>
          <cell r="BG12">
            <v>150</v>
          </cell>
          <cell r="BH12">
            <v>120</v>
          </cell>
          <cell r="BI12">
            <v>220</v>
          </cell>
          <cell r="BJ12">
            <v>100</v>
          </cell>
          <cell r="BK12">
            <v>300</v>
          </cell>
          <cell r="BL12">
            <v>250</v>
          </cell>
          <cell r="BM12">
            <v>233</v>
          </cell>
          <cell r="BN12">
            <v>100</v>
          </cell>
          <cell r="BO12">
            <v>300</v>
          </cell>
          <cell r="BP12">
            <v>250</v>
          </cell>
          <cell r="BQ12">
            <v>233</v>
          </cell>
        </row>
        <row r="13">
          <cell r="B13" t="str">
            <v>HARD Plot Area (m2)</v>
          </cell>
          <cell r="C13" t="str">
            <v>n/a</v>
          </cell>
          <cell r="D13" t="str">
            <v>n/a</v>
          </cell>
          <cell r="E13" t="str">
            <v>n/a</v>
          </cell>
          <cell r="F13" t="str">
            <v>n/a</v>
          </cell>
          <cell r="G13">
            <v>1200</v>
          </cell>
          <cell r="H13" t="str">
            <v>n/a</v>
          </cell>
          <cell r="I13" t="str">
            <v>n/a</v>
          </cell>
          <cell r="J13" t="str">
            <v>n/a</v>
          </cell>
          <cell r="K13" t="str">
            <v>n/a</v>
          </cell>
          <cell r="L13">
            <v>1200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>
            <v>1200</v>
          </cell>
          <cell r="R13" t="str">
            <v>n/a</v>
          </cell>
          <cell r="S13" t="str">
            <v>n/a</v>
          </cell>
          <cell r="T13" t="str">
            <v>n/a</v>
          </cell>
          <cell r="U13">
            <v>1200</v>
          </cell>
          <cell r="V13" t="str">
            <v>n/a</v>
          </cell>
          <cell r="W13" t="str">
            <v>n/a</v>
          </cell>
          <cell r="X13" t="str">
            <v>n/a</v>
          </cell>
          <cell r="Y13">
            <v>1200</v>
          </cell>
          <cell r="Z13" t="str">
            <v>n/a</v>
          </cell>
          <cell r="AA13" t="str">
            <v>n/a</v>
          </cell>
          <cell r="AB13" t="str">
            <v>n/a</v>
          </cell>
          <cell r="AC13">
            <v>1200</v>
          </cell>
          <cell r="AD13" t="str">
            <v>n/a</v>
          </cell>
          <cell r="AE13" t="str">
            <v>n/a</v>
          </cell>
          <cell r="AF13" t="str">
            <v>n/a</v>
          </cell>
          <cell r="AG13">
            <v>1200</v>
          </cell>
          <cell r="AH13" t="str">
            <v>n/a</v>
          </cell>
          <cell r="AI13" t="str">
            <v>n/a</v>
          </cell>
          <cell r="AJ13" t="str">
            <v>n/a</v>
          </cell>
          <cell r="AK13">
            <v>1200</v>
          </cell>
          <cell r="AL13" t="str">
            <v>n/a</v>
          </cell>
          <cell r="AM13" t="str">
            <v>n/a</v>
          </cell>
          <cell r="AN13">
            <v>650</v>
          </cell>
          <cell r="AO13" t="str">
            <v>n/a</v>
          </cell>
          <cell r="AP13" t="str">
            <v>n/a</v>
          </cell>
          <cell r="AQ13">
            <v>650</v>
          </cell>
          <cell r="AR13" t="str">
            <v>n/a</v>
          </cell>
          <cell r="AS13" t="str">
            <v>n/a</v>
          </cell>
          <cell r="AT13">
            <v>650</v>
          </cell>
          <cell r="AU13" t="str">
            <v>n/a</v>
          </cell>
          <cell r="AV13" t="str">
            <v>n/a</v>
          </cell>
          <cell r="AW13" t="str">
            <v>n/a</v>
          </cell>
          <cell r="AX13" t="str">
            <v>n/a</v>
          </cell>
          <cell r="AY13">
            <v>580</v>
          </cell>
          <cell r="AZ13" t="str">
            <v>n/a</v>
          </cell>
          <cell r="BA13" t="str">
            <v>n/a</v>
          </cell>
          <cell r="BB13" t="str">
            <v>n/a</v>
          </cell>
          <cell r="BC13" t="str">
            <v>n/a</v>
          </cell>
          <cell r="BD13">
            <v>580</v>
          </cell>
          <cell r="BE13" t="str">
            <v>n/a</v>
          </cell>
          <cell r="BF13" t="str">
            <v>n/a</v>
          </cell>
          <cell r="BG13" t="str">
            <v>n/a</v>
          </cell>
          <cell r="BH13" t="str">
            <v>n/a</v>
          </cell>
          <cell r="BI13">
            <v>580</v>
          </cell>
          <cell r="BJ13" t="str">
            <v>n/a</v>
          </cell>
          <cell r="BK13" t="str">
            <v>n/a</v>
          </cell>
          <cell r="BL13" t="str">
            <v>n/a</v>
          </cell>
          <cell r="BM13">
            <v>1000</v>
          </cell>
          <cell r="BN13" t="str">
            <v>n/a</v>
          </cell>
          <cell r="BO13" t="str">
            <v>n/a</v>
          </cell>
          <cell r="BP13" t="str">
            <v>n/a</v>
          </cell>
          <cell r="BQ13">
            <v>1000</v>
          </cell>
        </row>
        <row r="14">
          <cell r="B14" t="str">
            <v>SOFT Plot Area (m2)</v>
          </cell>
          <cell r="C14" t="str">
            <v>n/a</v>
          </cell>
          <cell r="D14" t="str">
            <v>n/a</v>
          </cell>
          <cell r="E14" t="str">
            <v>n/a</v>
          </cell>
          <cell r="F14" t="str">
            <v>n/a</v>
          </cell>
          <cell r="G14">
            <v>500</v>
          </cell>
          <cell r="H14" t="str">
            <v>n/a</v>
          </cell>
          <cell r="I14" t="str">
            <v>n/a</v>
          </cell>
          <cell r="J14" t="str">
            <v>n/a</v>
          </cell>
          <cell r="K14" t="str">
            <v>n/a</v>
          </cell>
          <cell r="L14">
            <v>500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>
            <v>500</v>
          </cell>
          <cell r="R14" t="str">
            <v>n/a</v>
          </cell>
          <cell r="S14" t="str">
            <v>n/a</v>
          </cell>
          <cell r="T14" t="str">
            <v>n/a</v>
          </cell>
          <cell r="U14">
            <v>500</v>
          </cell>
          <cell r="V14" t="str">
            <v>n/a</v>
          </cell>
          <cell r="W14" t="str">
            <v>n/a</v>
          </cell>
          <cell r="X14" t="str">
            <v>n/a</v>
          </cell>
          <cell r="Y14">
            <v>500</v>
          </cell>
          <cell r="Z14" t="str">
            <v>n/a</v>
          </cell>
          <cell r="AA14" t="str">
            <v>n/a</v>
          </cell>
          <cell r="AB14" t="str">
            <v>n/a</v>
          </cell>
          <cell r="AC14">
            <v>500</v>
          </cell>
          <cell r="AD14" t="str">
            <v>n/a</v>
          </cell>
          <cell r="AE14" t="str">
            <v>n/a</v>
          </cell>
          <cell r="AF14" t="str">
            <v>n/a</v>
          </cell>
          <cell r="AG14">
            <v>500</v>
          </cell>
          <cell r="AH14" t="str">
            <v>n/a</v>
          </cell>
          <cell r="AI14" t="str">
            <v>n/a</v>
          </cell>
          <cell r="AJ14" t="str">
            <v>n/a</v>
          </cell>
          <cell r="AK14">
            <v>500</v>
          </cell>
          <cell r="AL14" t="str">
            <v>n/a</v>
          </cell>
          <cell r="AM14" t="str">
            <v>n/a</v>
          </cell>
          <cell r="AN14">
            <v>500</v>
          </cell>
          <cell r="AO14" t="str">
            <v>n/a</v>
          </cell>
          <cell r="AP14" t="str">
            <v>n/a</v>
          </cell>
          <cell r="AQ14">
            <v>500</v>
          </cell>
          <cell r="AR14" t="str">
            <v>n/a</v>
          </cell>
          <cell r="AS14" t="str">
            <v>n/a</v>
          </cell>
          <cell r="AT14">
            <v>500</v>
          </cell>
          <cell r="AU14" t="str">
            <v>n/a</v>
          </cell>
          <cell r="AV14" t="str">
            <v>n/a</v>
          </cell>
          <cell r="AW14" t="str">
            <v>n/a</v>
          </cell>
          <cell r="AX14" t="str">
            <v>n/a</v>
          </cell>
          <cell r="AY14">
            <v>500</v>
          </cell>
          <cell r="AZ14" t="str">
            <v>n/a</v>
          </cell>
          <cell r="BA14" t="str">
            <v>n/a</v>
          </cell>
          <cell r="BB14" t="str">
            <v>n/a</v>
          </cell>
          <cell r="BC14" t="str">
            <v>n/a</v>
          </cell>
          <cell r="BD14">
            <v>500</v>
          </cell>
          <cell r="BE14" t="str">
            <v>n/a</v>
          </cell>
          <cell r="BF14" t="str">
            <v>n/a</v>
          </cell>
          <cell r="BG14" t="str">
            <v>n/a</v>
          </cell>
          <cell r="BH14" t="str">
            <v>n/a</v>
          </cell>
          <cell r="BI14">
            <v>500</v>
          </cell>
          <cell r="BJ14" t="str">
            <v>n/a</v>
          </cell>
          <cell r="BK14" t="str">
            <v>n/a</v>
          </cell>
          <cell r="BL14" t="str">
            <v>n/a</v>
          </cell>
          <cell r="BM14">
            <v>400</v>
          </cell>
          <cell r="BN14" t="str">
            <v>n/a</v>
          </cell>
          <cell r="BO14" t="str">
            <v>n/a</v>
          </cell>
          <cell r="BP14" t="str">
            <v>n/a</v>
          </cell>
          <cell r="BQ14">
            <v>400</v>
          </cell>
        </row>
        <row r="16">
          <cell r="A16" t="str">
            <v>BUILDING CONSTRUCTION</v>
          </cell>
        </row>
        <row r="17">
          <cell r="A17" t="str">
            <v>A</v>
          </cell>
          <cell r="B17" t="str">
            <v>EXTERNAL DESIGN FEES</v>
          </cell>
          <cell r="C17">
            <v>35000</v>
          </cell>
          <cell r="D17">
            <v>30000</v>
          </cell>
          <cell r="E17">
            <v>70000</v>
          </cell>
          <cell r="F17">
            <v>55000</v>
          </cell>
          <cell r="G17">
            <v>65000</v>
          </cell>
          <cell r="H17">
            <v>325000</v>
          </cell>
          <cell r="I17">
            <v>270967.74193548399</v>
          </cell>
          <cell r="J17">
            <v>450000</v>
          </cell>
          <cell r="K17">
            <v>450000</v>
          </cell>
          <cell r="L17">
            <v>500000</v>
          </cell>
          <cell r="M17">
            <v>2000000</v>
          </cell>
          <cell r="N17">
            <v>1800000</v>
          </cell>
          <cell r="O17">
            <v>4000000</v>
          </cell>
          <cell r="P17">
            <v>3600000</v>
          </cell>
          <cell r="Q17">
            <v>5000000</v>
          </cell>
          <cell r="R17">
            <v>350000</v>
          </cell>
          <cell r="S17">
            <v>450000</v>
          </cell>
          <cell r="T17">
            <v>400000</v>
          </cell>
          <cell r="U17">
            <v>650000</v>
          </cell>
          <cell r="V17">
            <v>1000000</v>
          </cell>
          <cell r="W17">
            <v>1500000</v>
          </cell>
          <cell r="X17">
            <v>1500000</v>
          </cell>
          <cell r="Y17">
            <v>2000000</v>
          </cell>
          <cell r="Z17">
            <v>15000</v>
          </cell>
          <cell r="AA17">
            <v>20000</v>
          </cell>
          <cell r="AB17">
            <v>20000</v>
          </cell>
          <cell r="AC17">
            <v>21500</v>
          </cell>
          <cell r="AD17">
            <v>90000</v>
          </cell>
          <cell r="AE17">
            <v>140000</v>
          </cell>
          <cell r="AF17">
            <v>140000</v>
          </cell>
          <cell r="AG17">
            <v>160000</v>
          </cell>
          <cell r="AH17">
            <v>18095.600000000002</v>
          </cell>
          <cell r="AI17">
            <v>31667.3</v>
          </cell>
          <cell r="AJ17">
            <v>24881.45</v>
          </cell>
          <cell r="AK17">
            <v>29405.350000000002</v>
          </cell>
          <cell r="AL17">
            <v>70000</v>
          </cell>
          <cell r="AM17">
            <v>60000</v>
          </cell>
          <cell r="AN17">
            <v>80000</v>
          </cell>
          <cell r="AO17">
            <v>5147058.823529412</v>
          </cell>
          <cell r="AP17">
            <v>4411764.7058823528</v>
          </cell>
          <cell r="AQ17">
            <v>6617647.0588235296</v>
          </cell>
          <cell r="AR17">
            <v>450000</v>
          </cell>
          <cell r="AS17">
            <v>400000</v>
          </cell>
          <cell r="AT17">
            <v>650000</v>
          </cell>
          <cell r="AU17">
            <v>64000</v>
          </cell>
          <cell r="AV17">
            <v>59000</v>
          </cell>
          <cell r="AW17">
            <v>91000</v>
          </cell>
          <cell r="AX17">
            <v>85000</v>
          </cell>
          <cell r="AY17">
            <v>110000</v>
          </cell>
          <cell r="AZ17">
            <v>485000</v>
          </cell>
          <cell r="BA17">
            <v>450000</v>
          </cell>
          <cell r="BB17">
            <v>635000</v>
          </cell>
          <cell r="BC17">
            <v>635000</v>
          </cell>
          <cell r="BD17">
            <v>785000</v>
          </cell>
          <cell r="BE17">
            <v>5240000</v>
          </cell>
          <cell r="BF17">
            <v>4800000</v>
          </cell>
          <cell r="BG17">
            <v>6750000</v>
          </cell>
          <cell r="BH17">
            <v>6750000</v>
          </cell>
          <cell r="BI17">
            <v>8000000</v>
          </cell>
          <cell r="BJ17">
            <v>35000</v>
          </cell>
          <cell r="BK17">
            <v>70000</v>
          </cell>
          <cell r="BL17">
            <v>55000</v>
          </cell>
          <cell r="BM17">
            <v>65000</v>
          </cell>
          <cell r="BN17">
            <v>325000</v>
          </cell>
          <cell r="BO17">
            <v>450000</v>
          </cell>
          <cell r="BP17">
            <v>450000</v>
          </cell>
          <cell r="BQ17">
            <v>525000</v>
          </cell>
        </row>
        <row r="19">
          <cell r="B19" t="str">
            <v>ITEM</v>
          </cell>
          <cell r="C19" t="str">
            <v>COST/m2</v>
          </cell>
          <cell r="D19" t="str">
            <v>COST/m2</v>
          </cell>
          <cell r="E19" t="str">
            <v>COST/m2</v>
          </cell>
          <cell r="F19" t="str">
            <v>COST/m2</v>
          </cell>
          <cell r="G19" t="str">
            <v>COST/m2</v>
          </cell>
          <cell r="H19" t="str">
            <v>COST/m2</v>
          </cell>
          <cell r="I19" t="str">
            <v>COST/m2</v>
          </cell>
          <cell r="J19" t="str">
            <v>COST/m2</v>
          </cell>
          <cell r="K19" t="str">
            <v>COST/m2</v>
          </cell>
          <cell r="L19" t="str">
            <v>COST/m2</v>
          </cell>
          <cell r="M19" t="str">
            <v>COST/m2</v>
          </cell>
          <cell r="N19" t="str">
            <v>COST/m2</v>
          </cell>
          <cell r="O19" t="str">
            <v>COST/m2</v>
          </cell>
          <cell r="P19" t="str">
            <v>COST/m2</v>
          </cell>
          <cell r="Q19" t="str">
            <v>COST/m2</v>
          </cell>
          <cell r="R19" t="str">
            <v>COST/m2</v>
          </cell>
          <cell r="S19" t="str">
            <v>COST/m2</v>
          </cell>
          <cell r="T19" t="str">
            <v>COST/m2</v>
          </cell>
          <cell r="U19" t="str">
            <v>COST/m2</v>
          </cell>
          <cell r="V19" t="str">
            <v>COST/m2</v>
          </cell>
          <cell r="W19" t="str">
            <v>COST/m2</v>
          </cell>
          <cell r="X19" t="str">
            <v>COST/m2</v>
          </cell>
          <cell r="Y19" t="str">
            <v>COST/m2</v>
          </cell>
          <cell r="Z19" t="str">
            <v>COST/m2</v>
          </cell>
          <cell r="AA19" t="str">
            <v>COST/m2</v>
          </cell>
          <cell r="AB19" t="str">
            <v>COST/m2</v>
          </cell>
          <cell r="AC19" t="str">
            <v>COST/m2</v>
          </cell>
          <cell r="AD19" t="str">
            <v>COST/m2</v>
          </cell>
          <cell r="AE19" t="str">
            <v>COST/m2</v>
          </cell>
          <cell r="AF19" t="str">
            <v>COST/m2</v>
          </cell>
          <cell r="AG19" t="str">
            <v>COST/m2</v>
          </cell>
          <cell r="AH19" t="str">
            <v>COST/m2</v>
          </cell>
          <cell r="AI19" t="str">
            <v>COST/m2</v>
          </cell>
          <cell r="AJ19" t="str">
            <v>COST/m2</v>
          </cell>
          <cell r="AK19" t="str">
            <v>COST/m2</v>
          </cell>
          <cell r="AL19" t="str">
            <v>COST/m2</v>
          </cell>
          <cell r="AM19" t="str">
            <v>COST/m2</v>
          </cell>
          <cell r="AN19" t="str">
            <v>COST/m2</v>
          </cell>
          <cell r="AO19" t="str">
            <v>COST/m2</v>
          </cell>
          <cell r="AP19" t="str">
            <v>COST/m2</v>
          </cell>
          <cell r="AQ19" t="str">
            <v>COST/m2</v>
          </cell>
          <cell r="AR19" t="str">
            <v>COST/m2</v>
          </cell>
          <cell r="AS19" t="str">
            <v>COST/m2</v>
          </cell>
          <cell r="AT19" t="str">
            <v>COST/m2</v>
          </cell>
          <cell r="AU19" t="str">
            <v>COST/m2</v>
          </cell>
          <cell r="AV19" t="str">
            <v>COST/m2</v>
          </cell>
          <cell r="AW19" t="str">
            <v>COST/m2</v>
          </cell>
          <cell r="AX19" t="str">
            <v>COST/m2</v>
          </cell>
          <cell r="AY19" t="str">
            <v>COST/m2</v>
          </cell>
          <cell r="AZ19" t="str">
            <v>COST/m2</v>
          </cell>
          <cell r="BA19" t="str">
            <v>COST/m2</v>
          </cell>
          <cell r="BB19" t="str">
            <v>COST/m2</v>
          </cell>
          <cell r="BC19" t="str">
            <v>COST/m2</v>
          </cell>
          <cell r="BD19" t="str">
            <v>COST/m2</v>
          </cell>
          <cell r="BE19" t="str">
            <v>COST/m2</v>
          </cell>
          <cell r="BF19" t="str">
            <v>COST/m2</v>
          </cell>
          <cell r="BG19" t="str">
            <v>COST/m2</v>
          </cell>
          <cell r="BH19" t="str">
            <v>COST/m2</v>
          </cell>
          <cell r="BI19" t="str">
            <v>COST/m2</v>
          </cell>
          <cell r="BJ19" t="str">
            <v>COST/m2</v>
          </cell>
          <cell r="BK19" t="str">
            <v>COST/m2</v>
          </cell>
          <cell r="BL19" t="str">
            <v>COST/m2</v>
          </cell>
          <cell r="BM19" t="str">
            <v>COST/m2</v>
          </cell>
          <cell r="BN19" t="str">
            <v>COST/m2</v>
          </cell>
          <cell r="BO19" t="str">
            <v>COST/m2</v>
          </cell>
          <cell r="BP19" t="str">
            <v>COST/m2</v>
          </cell>
          <cell r="BQ19" t="str">
            <v>COST/m2</v>
          </cell>
        </row>
        <row r="20">
          <cell r="A20" t="str">
            <v>B</v>
          </cell>
          <cell r="B20" t="str">
            <v>PRELIMINARIES</v>
          </cell>
          <cell r="C20">
            <v>100</v>
          </cell>
          <cell r="D20">
            <v>450</v>
          </cell>
          <cell r="E20">
            <v>75</v>
          </cell>
          <cell r="F20">
            <v>70</v>
          </cell>
          <cell r="G20">
            <v>190</v>
          </cell>
          <cell r="H20">
            <v>700</v>
          </cell>
          <cell r="I20">
            <v>3806.4516129032277</v>
          </cell>
          <cell r="J20">
            <v>600</v>
          </cell>
          <cell r="K20">
            <v>500</v>
          </cell>
          <cell r="L20">
            <v>1300</v>
          </cell>
          <cell r="M20">
            <v>7500</v>
          </cell>
          <cell r="N20">
            <v>34558.823529411762</v>
          </cell>
          <cell r="O20">
            <v>5700</v>
          </cell>
          <cell r="P20">
            <v>5400</v>
          </cell>
          <cell r="Q20">
            <v>14700</v>
          </cell>
          <cell r="R20">
            <v>1100</v>
          </cell>
          <cell r="S20">
            <v>830</v>
          </cell>
          <cell r="T20">
            <v>780</v>
          </cell>
          <cell r="U20">
            <v>2100</v>
          </cell>
          <cell r="V20">
            <v>2700</v>
          </cell>
          <cell r="W20">
            <v>2000</v>
          </cell>
          <cell r="X20">
            <v>1890</v>
          </cell>
          <cell r="Y20">
            <v>5130</v>
          </cell>
          <cell r="Z20">
            <v>30</v>
          </cell>
          <cell r="AA20">
            <v>25</v>
          </cell>
          <cell r="AB20">
            <v>21</v>
          </cell>
          <cell r="AC20">
            <v>60</v>
          </cell>
          <cell r="AD20">
            <v>205</v>
          </cell>
          <cell r="AE20">
            <v>155</v>
          </cell>
          <cell r="AF20">
            <v>145</v>
          </cell>
          <cell r="AG20">
            <v>390</v>
          </cell>
          <cell r="AH20">
            <v>45.239000000000004</v>
          </cell>
          <cell r="AI20">
            <v>33.929250000000003</v>
          </cell>
          <cell r="AJ20">
            <v>31.667300000000001</v>
          </cell>
          <cell r="AK20">
            <v>85.954099999999997</v>
          </cell>
          <cell r="AL20">
            <v>75</v>
          </cell>
          <cell r="AM20">
            <v>100</v>
          </cell>
          <cell r="AN20">
            <v>75</v>
          </cell>
          <cell r="AO20">
            <v>5514.7058823529414</v>
          </cell>
          <cell r="AP20">
            <v>11029.411764705883</v>
          </cell>
          <cell r="AQ20">
            <v>36764.705882352944</v>
          </cell>
          <cell r="AR20">
            <v>850</v>
          </cell>
          <cell r="AS20">
            <v>1685.3932584269667</v>
          </cell>
          <cell r="AT20">
            <v>5617.9775280898893</v>
          </cell>
          <cell r="AU20">
            <v>350</v>
          </cell>
          <cell r="AV20">
            <v>500</v>
          </cell>
          <cell r="AW20">
            <v>85</v>
          </cell>
          <cell r="AX20">
            <v>130</v>
          </cell>
          <cell r="AY20">
            <v>150</v>
          </cell>
          <cell r="AZ20">
            <v>3225</v>
          </cell>
          <cell r="BA20">
            <v>3225</v>
          </cell>
          <cell r="BB20">
            <v>500</v>
          </cell>
          <cell r="BC20">
            <v>500</v>
          </cell>
          <cell r="BD20">
            <v>967.5</v>
          </cell>
          <cell r="BE20">
            <v>36750</v>
          </cell>
          <cell r="BF20">
            <v>36750</v>
          </cell>
          <cell r="BG20">
            <v>6000</v>
          </cell>
          <cell r="BH20">
            <v>9000</v>
          </cell>
          <cell r="BI20">
            <v>11025</v>
          </cell>
          <cell r="BJ20">
            <v>100</v>
          </cell>
          <cell r="BK20">
            <v>75</v>
          </cell>
          <cell r="BL20">
            <v>70</v>
          </cell>
          <cell r="BM20">
            <v>150</v>
          </cell>
          <cell r="BN20">
            <v>710</v>
          </cell>
          <cell r="BO20">
            <v>530</v>
          </cell>
          <cell r="BP20">
            <v>500</v>
          </cell>
          <cell r="BQ20">
            <v>950</v>
          </cell>
        </row>
        <row r="21">
          <cell r="A21" t="str">
            <v>C</v>
          </cell>
          <cell r="B21" t="str">
            <v>GROUND WORKS &amp; EXCAVATIONS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90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600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7000</v>
          </cell>
          <cell r="R21">
            <v>0</v>
          </cell>
          <cell r="S21">
            <v>0</v>
          </cell>
          <cell r="T21">
            <v>0</v>
          </cell>
          <cell r="U21">
            <v>1000</v>
          </cell>
          <cell r="V21">
            <v>0</v>
          </cell>
          <cell r="W21">
            <v>0</v>
          </cell>
          <cell r="X21">
            <v>0</v>
          </cell>
          <cell r="Y21">
            <v>2430</v>
          </cell>
          <cell r="Z21">
            <v>0</v>
          </cell>
          <cell r="AA21">
            <v>0</v>
          </cell>
          <cell r="AB21">
            <v>0</v>
          </cell>
          <cell r="AC21">
            <v>25</v>
          </cell>
          <cell r="AD21">
            <v>0</v>
          </cell>
          <cell r="AE21">
            <v>0</v>
          </cell>
          <cell r="AF21">
            <v>0</v>
          </cell>
          <cell r="AG21">
            <v>185</v>
          </cell>
          <cell r="AH21">
            <v>0</v>
          </cell>
          <cell r="AI21">
            <v>0</v>
          </cell>
          <cell r="AJ21">
            <v>0</v>
          </cell>
          <cell r="AK21">
            <v>40.7151</v>
          </cell>
          <cell r="AL21">
            <v>0</v>
          </cell>
          <cell r="AM21">
            <v>0</v>
          </cell>
          <cell r="AN21">
            <v>50</v>
          </cell>
          <cell r="AO21">
            <v>0</v>
          </cell>
          <cell r="AP21">
            <v>0</v>
          </cell>
          <cell r="AQ21">
            <v>7352.9411764705883</v>
          </cell>
          <cell r="AR21">
            <v>0</v>
          </cell>
          <cell r="AS21">
            <v>0</v>
          </cell>
          <cell r="AT21">
            <v>1123.5955056179778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150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967.5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11025</v>
          </cell>
          <cell r="BJ21">
            <v>0</v>
          </cell>
          <cell r="BK21">
            <v>0</v>
          </cell>
          <cell r="BL21">
            <v>0</v>
          </cell>
          <cell r="BM21">
            <v>100</v>
          </cell>
          <cell r="BN21">
            <v>0</v>
          </cell>
          <cell r="BO21">
            <v>0</v>
          </cell>
          <cell r="BP21">
            <v>0</v>
          </cell>
          <cell r="BQ21">
            <v>800</v>
          </cell>
        </row>
        <row r="22">
          <cell r="A22" t="str">
            <v>D</v>
          </cell>
          <cell r="B22" t="str">
            <v>SUBSTRUCTURE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350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2400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27000</v>
          </cell>
          <cell r="R22">
            <v>0</v>
          </cell>
          <cell r="S22">
            <v>0</v>
          </cell>
          <cell r="T22">
            <v>0</v>
          </cell>
          <cell r="U22">
            <v>3850</v>
          </cell>
          <cell r="V22">
            <v>0</v>
          </cell>
          <cell r="W22">
            <v>0</v>
          </cell>
          <cell r="X22">
            <v>0</v>
          </cell>
          <cell r="Y22">
            <v>9450</v>
          </cell>
          <cell r="Z22">
            <v>0</v>
          </cell>
          <cell r="AA22">
            <v>0</v>
          </cell>
          <cell r="AB22">
            <v>0</v>
          </cell>
          <cell r="AC22">
            <v>105</v>
          </cell>
          <cell r="AD22">
            <v>0</v>
          </cell>
          <cell r="AE22">
            <v>0</v>
          </cell>
          <cell r="AF22">
            <v>0</v>
          </cell>
          <cell r="AG22">
            <v>720</v>
          </cell>
          <cell r="AH22">
            <v>0</v>
          </cell>
          <cell r="AI22">
            <v>0</v>
          </cell>
          <cell r="AJ22">
            <v>0</v>
          </cell>
          <cell r="AK22">
            <v>158.3365</v>
          </cell>
          <cell r="AL22">
            <v>0</v>
          </cell>
          <cell r="AM22">
            <v>0</v>
          </cell>
          <cell r="AN22">
            <v>350</v>
          </cell>
          <cell r="AO22">
            <v>0</v>
          </cell>
          <cell r="AP22">
            <v>0</v>
          </cell>
          <cell r="AQ22">
            <v>20588.235294117647</v>
          </cell>
          <cell r="AR22">
            <v>0</v>
          </cell>
          <cell r="AS22">
            <v>0</v>
          </cell>
          <cell r="AT22">
            <v>3146.0674157303379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350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2257.5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25725</v>
          </cell>
          <cell r="BJ22">
            <v>0</v>
          </cell>
          <cell r="BK22">
            <v>0</v>
          </cell>
          <cell r="BL22">
            <v>0</v>
          </cell>
          <cell r="BM22">
            <v>350</v>
          </cell>
          <cell r="BN22">
            <v>0</v>
          </cell>
          <cell r="BO22">
            <v>0</v>
          </cell>
          <cell r="BP22">
            <v>0</v>
          </cell>
          <cell r="BQ22">
            <v>1700</v>
          </cell>
        </row>
        <row r="23">
          <cell r="A23" t="str">
            <v>E</v>
          </cell>
          <cell r="B23" t="str">
            <v>SUPER STRUCTURE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425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2900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33000</v>
          </cell>
          <cell r="R23">
            <v>0</v>
          </cell>
          <cell r="S23">
            <v>0</v>
          </cell>
          <cell r="T23">
            <v>0</v>
          </cell>
          <cell r="U23">
            <v>4700</v>
          </cell>
          <cell r="V23">
            <v>0</v>
          </cell>
          <cell r="W23">
            <v>0</v>
          </cell>
          <cell r="X23">
            <v>0</v>
          </cell>
          <cell r="Y23">
            <v>11475</v>
          </cell>
          <cell r="Z23">
            <v>0</v>
          </cell>
          <cell r="AA23">
            <v>0</v>
          </cell>
          <cell r="AB23">
            <v>0</v>
          </cell>
          <cell r="AC23">
            <v>130</v>
          </cell>
          <cell r="AD23">
            <v>0</v>
          </cell>
          <cell r="AE23">
            <v>0</v>
          </cell>
          <cell r="AF23">
            <v>0</v>
          </cell>
          <cell r="AG23">
            <v>880</v>
          </cell>
          <cell r="AH23">
            <v>0</v>
          </cell>
          <cell r="AI23">
            <v>0</v>
          </cell>
          <cell r="AJ23">
            <v>0</v>
          </cell>
          <cell r="AK23">
            <v>192.26575</v>
          </cell>
          <cell r="AL23">
            <v>0</v>
          </cell>
          <cell r="AM23">
            <v>0</v>
          </cell>
          <cell r="AN23">
            <v>475</v>
          </cell>
          <cell r="AO23">
            <v>0</v>
          </cell>
          <cell r="AP23">
            <v>0</v>
          </cell>
          <cell r="AQ23">
            <v>44117.647058823532</v>
          </cell>
          <cell r="AR23">
            <v>0</v>
          </cell>
          <cell r="AS23">
            <v>0</v>
          </cell>
          <cell r="AT23">
            <v>6741.5730337078667</v>
          </cell>
          <cell r="AU23">
            <v>200000</v>
          </cell>
          <cell r="AV23">
            <v>200000</v>
          </cell>
          <cell r="AW23">
            <v>0</v>
          </cell>
          <cell r="AX23">
            <v>0</v>
          </cell>
          <cell r="AY23">
            <v>950</v>
          </cell>
          <cell r="AZ23">
            <v>1290000</v>
          </cell>
          <cell r="BA23">
            <v>1290000</v>
          </cell>
          <cell r="BB23">
            <v>0</v>
          </cell>
          <cell r="BC23">
            <v>0</v>
          </cell>
          <cell r="BD23">
            <v>6127.5</v>
          </cell>
          <cell r="BE23">
            <v>14700000</v>
          </cell>
          <cell r="BF23">
            <v>14700000</v>
          </cell>
          <cell r="BG23">
            <v>0</v>
          </cell>
          <cell r="BH23">
            <v>0</v>
          </cell>
          <cell r="BI23">
            <v>69825</v>
          </cell>
          <cell r="BJ23">
            <v>0</v>
          </cell>
          <cell r="BK23">
            <v>0</v>
          </cell>
          <cell r="BL23">
            <v>0</v>
          </cell>
          <cell r="BM23">
            <v>500</v>
          </cell>
          <cell r="BN23">
            <v>0</v>
          </cell>
          <cell r="BO23">
            <v>0</v>
          </cell>
          <cell r="BP23">
            <v>0</v>
          </cell>
          <cell r="BQ23">
            <v>3500</v>
          </cell>
        </row>
        <row r="24">
          <cell r="A24" t="str">
            <v>F</v>
          </cell>
          <cell r="B24" t="str">
            <v>FAÇADE</v>
          </cell>
          <cell r="C24">
            <v>0</v>
          </cell>
          <cell r="D24">
            <v>0</v>
          </cell>
          <cell r="E24">
            <v>250</v>
          </cell>
          <cell r="F24">
            <v>0</v>
          </cell>
          <cell r="G24">
            <v>730</v>
          </cell>
          <cell r="H24">
            <v>0</v>
          </cell>
          <cell r="I24">
            <v>0</v>
          </cell>
          <cell r="J24">
            <v>1700</v>
          </cell>
          <cell r="K24">
            <v>0</v>
          </cell>
          <cell r="L24">
            <v>5200</v>
          </cell>
          <cell r="M24">
            <v>0</v>
          </cell>
          <cell r="N24">
            <v>0</v>
          </cell>
          <cell r="O24">
            <v>19300</v>
          </cell>
          <cell r="P24">
            <v>0</v>
          </cell>
          <cell r="Q24">
            <v>55000</v>
          </cell>
          <cell r="R24">
            <v>0</v>
          </cell>
          <cell r="S24">
            <v>2780</v>
          </cell>
          <cell r="T24">
            <v>0</v>
          </cell>
          <cell r="U24">
            <v>8700</v>
          </cell>
          <cell r="V24">
            <v>0</v>
          </cell>
          <cell r="W24">
            <v>6600</v>
          </cell>
          <cell r="X24">
            <v>0</v>
          </cell>
          <cell r="Y24">
            <v>21330</v>
          </cell>
          <cell r="Z24">
            <v>0</v>
          </cell>
          <cell r="AA24">
            <v>75</v>
          </cell>
          <cell r="AB24">
            <v>0</v>
          </cell>
          <cell r="AC24">
            <v>245</v>
          </cell>
          <cell r="AD24">
            <v>0</v>
          </cell>
          <cell r="AE24">
            <v>515</v>
          </cell>
          <cell r="AF24">
            <v>0</v>
          </cell>
          <cell r="AG24">
            <v>1625</v>
          </cell>
          <cell r="AH24">
            <v>0</v>
          </cell>
          <cell r="AI24">
            <v>113.0975</v>
          </cell>
          <cell r="AJ24">
            <v>0</v>
          </cell>
          <cell r="AK24">
            <v>330.24470000000002</v>
          </cell>
          <cell r="AL24">
            <v>250</v>
          </cell>
          <cell r="AM24">
            <v>175</v>
          </cell>
          <cell r="AN24">
            <v>400</v>
          </cell>
          <cell r="AO24">
            <v>40441</v>
          </cell>
          <cell r="AP24">
            <v>14706</v>
          </cell>
          <cell r="AQ24">
            <v>7352.9411764705883</v>
          </cell>
          <cell r="AR24">
            <v>6180</v>
          </cell>
          <cell r="AS24">
            <v>2247</v>
          </cell>
          <cell r="AT24">
            <v>1123.5955056179778</v>
          </cell>
          <cell r="AU24">
            <v>0</v>
          </cell>
          <cell r="AV24">
            <v>0</v>
          </cell>
          <cell r="AW24">
            <v>325</v>
          </cell>
          <cell r="AX24">
            <v>150</v>
          </cell>
          <cell r="AY24">
            <v>650</v>
          </cell>
          <cell r="AZ24">
            <v>0</v>
          </cell>
          <cell r="BA24">
            <v>0</v>
          </cell>
          <cell r="BB24">
            <v>2500</v>
          </cell>
          <cell r="BC24">
            <v>1250</v>
          </cell>
          <cell r="BD24">
            <v>4192.5</v>
          </cell>
          <cell r="BE24">
            <v>0</v>
          </cell>
          <cell r="BF24">
            <v>0</v>
          </cell>
          <cell r="BG24">
            <v>27000</v>
          </cell>
          <cell r="BH24">
            <v>14000</v>
          </cell>
          <cell r="BI24">
            <v>47775</v>
          </cell>
          <cell r="BJ24">
            <v>0</v>
          </cell>
          <cell r="BK24">
            <v>250</v>
          </cell>
          <cell r="BL24">
            <v>0</v>
          </cell>
          <cell r="BM24">
            <v>725</v>
          </cell>
          <cell r="BN24">
            <v>0</v>
          </cell>
          <cell r="BO24">
            <v>1780</v>
          </cell>
          <cell r="BP24">
            <v>0</v>
          </cell>
          <cell r="BQ24">
            <v>4600</v>
          </cell>
        </row>
        <row r="25">
          <cell r="A25" t="str">
            <v>G</v>
          </cell>
          <cell r="B25" t="str">
            <v>ROOF COVERINGS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320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2200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25500</v>
          </cell>
          <cell r="R25">
            <v>0</v>
          </cell>
          <cell r="S25">
            <v>0</v>
          </cell>
          <cell r="T25">
            <v>0</v>
          </cell>
          <cell r="U25">
            <v>3600</v>
          </cell>
          <cell r="V25">
            <v>0</v>
          </cell>
          <cell r="W25">
            <v>0</v>
          </cell>
          <cell r="X25">
            <v>0</v>
          </cell>
          <cell r="Y25">
            <v>8640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0</v>
          </cell>
          <cell r="AF25">
            <v>0</v>
          </cell>
          <cell r="AG25">
            <v>650</v>
          </cell>
          <cell r="AH25">
            <v>0</v>
          </cell>
          <cell r="AI25">
            <v>0</v>
          </cell>
          <cell r="AJ25">
            <v>0</v>
          </cell>
          <cell r="AK25">
            <v>144.76480000000001</v>
          </cell>
          <cell r="AL25">
            <v>0</v>
          </cell>
          <cell r="AM25">
            <v>0</v>
          </cell>
          <cell r="AN25">
            <v>400</v>
          </cell>
          <cell r="AO25">
            <v>0</v>
          </cell>
          <cell r="AP25">
            <v>0</v>
          </cell>
          <cell r="AQ25">
            <v>29411.764705882353</v>
          </cell>
          <cell r="AR25">
            <v>0</v>
          </cell>
          <cell r="AS25">
            <v>0</v>
          </cell>
          <cell r="AT25">
            <v>4494.3820224719111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400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2580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29400</v>
          </cell>
          <cell r="BJ25">
            <v>0</v>
          </cell>
          <cell r="BK25">
            <v>0</v>
          </cell>
          <cell r="BL25">
            <v>0</v>
          </cell>
          <cell r="BM25">
            <v>425</v>
          </cell>
          <cell r="BN25">
            <v>0</v>
          </cell>
          <cell r="BO25">
            <v>0</v>
          </cell>
          <cell r="BP25">
            <v>0</v>
          </cell>
          <cell r="BQ25">
            <v>2100</v>
          </cell>
        </row>
        <row r="26">
          <cell r="A26" t="str">
            <v>H</v>
          </cell>
          <cell r="B26" t="str">
            <v>SPECIALIST METALWORK</v>
          </cell>
          <cell r="C26">
            <v>0</v>
          </cell>
          <cell r="D26">
            <v>0</v>
          </cell>
          <cell r="E26">
            <v>30</v>
          </cell>
          <cell r="F26">
            <v>10</v>
          </cell>
          <cell r="G26">
            <v>30</v>
          </cell>
          <cell r="H26">
            <v>750</v>
          </cell>
          <cell r="I26">
            <v>0</v>
          </cell>
          <cell r="J26">
            <v>500</v>
          </cell>
          <cell r="K26">
            <v>500</v>
          </cell>
          <cell r="L26">
            <v>1000</v>
          </cell>
          <cell r="M26">
            <v>8000</v>
          </cell>
          <cell r="N26">
            <v>0</v>
          </cell>
          <cell r="O26">
            <v>9000</v>
          </cell>
          <cell r="P26">
            <v>6000</v>
          </cell>
          <cell r="Q26">
            <v>10000</v>
          </cell>
          <cell r="R26">
            <v>0</v>
          </cell>
          <cell r="S26">
            <v>330</v>
          </cell>
          <cell r="T26">
            <v>110</v>
          </cell>
          <cell r="U26">
            <v>330</v>
          </cell>
          <cell r="V26">
            <v>0</v>
          </cell>
          <cell r="W26">
            <v>800</v>
          </cell>
          <cell r="X26">
            <v>270</v>
          </cell>
          <cell r="Y26">
            <v>810</v>
          </cell>
          <cell r="Z26">
            <v>0</v>
          </cell>
          <cell r="AA26">
            <v>9</v>
          </cell>
          <cell r="AB26">
            <v>3</v>
          </cell>
          <cell r="AC26">
            <v>9</v>
          </cell>
          <cell r="AD26">
            <v>0</v>
          </cell>
          <cell r="AE26">
            <v>60</v>
          </cell>
          <cell r="AF26">
            <v>20</v>
          </cell>
          <cell r="AG26">
            <v>60</v>
          </cell>
          <cell r="AH26">
            <v>0</v>
          </cell>
          <cell r="AI26">
            <v>13.5717</v>
          </cell>
          <cell r="AJ26">
            <v>4.5239000000000003</v>
          </cell>
          <cell r="AK26">
            <v>13.5717</v>
          </cell>
          <cell r="AL26">
            <v>30</v>
          </cell>
          <cell r="AM26">
            <v>25</v>
          </cell>
          <cell r="AN26">
            <v>50</v>
          </cell>
          <cell r="AO26">
            <v>18382.352941176472</v>
          </cell>
          <cell r="AP26">
            <v>11029.411764705883</v>
          </cell>
          <cell r="AQ26">
            <v>3676.4705882352941</v>
          </cell>
          <cell r="AR26">
            <v>2808.9887640449447</v>
          </cell>
          <cell r="AS26">
            <v>1685.3932584269667</v>
          </cell>
          <cell r="AT26">
            <v>561.79775280898889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275</v>
          </cell>
          <cell r="AZ26">
            <v>0</v>
          </cell>
          <cell r="BA26">
            <v>0</v>
          </cell>
          <cell r="BB26">
            <v>1500</v>
          </cell>
          <cell r="BC26">
            <v>650</v>
          </cell>
          <cell r="BD26">
            <v>1773.75</v>
          </cell>
          <cell r="BE26">
            <v>0</v>
          </cell>
          <cell r="BF26">
            <v>0</v>
          </cell>
          <cell r="BG26">
            <v>8000</v>
          </cell>
          <cell r="BH26">
            <v>10000</v>
          </cell>
          <cell r="BI26">
            <v>20212.5</v>
          </cell>
          <cell r="BJ26">
            <v>0</v>
          </cell>
          <cell r="BK26">
            <v>30</v>
          </cell>
          <cell r="BL26">
            <v>10</v>
          </cell>
          <cell r="BM26">
            <v>125</v>
          </cell>
          <cell r="BN26">
            <v>500</v>
          </cell>
          <cell r="BO26">
            <v>300</v>
          </cell>
          <cell r="BP26">
            <v>300</v>
          </cell>
          <cell r="BQ26">
            <v>1050</v>
          </cell>
        </row>
        <row r="27">
          <cell r="A27" t="str">
            <v>I</v>
          </cell>
          <cell r="B27" t="str">
            <v>EXTERNAL DOORS &amp; WINDOWS</v>
          </cell>
          <cell r="C27">
            <v>0</v>
          </cell>
          <cell r="D27">
            <v>0</v>
          </cell>
          <cell r="E27">
            <v>140</v>
          </cell>
          <cell r="F27">
            <v>30</v>
          </cell>
          <cell r="G27">
            <v>91</v>
          </cell>
          <cell r="H27">
            <v>0</v>
          </cell>
          <cell r="I27">
            <v>0</v>
          </cell>
          <cell r="J27">
            <v>1000</v>
          </cell>
          <cell r="K27">
            <v>225</v>
          </cell>
          <cell r="L27">
            <v>650</v>
          </cell>
          <cell r="M27">
            <v>0</v>
          </cell>
          <cell r="N27">
            <v>0</v>
          </cell>
          <cell r="O27">
            <v>10800</v>
          </cell>
          <cell r="P27">
            <v>2320</v>
          </cell>
          <cell r="Q27">
            <v>9300</v>
          </cell>
          <cell r="R27">
            <v>0</v>
          </cell>
          <cell r="S27">
            <v>1550</v>
          </cell>
          <cell r="T27">
            <v>330</v>
          </cell>
          <cell r="U27">
            <v>1300</v>
          </cell>
          <cell r="V27">
            <v>0</v>
          </cell>
          <cell r="W27">
            <v>3700</v>
          </cell>
          <cell r="X27">
            <v>810</v>
          </cell>
          <cell r="Y27">
            <v>3240</v>
          </cell>
          <cell r="Z27">
            <v>0</v>
          </cell>
          <cell r="AA27">
            <v>43</v>
          </cell>
          <cell r="AB27">
            <v>9</v>
          </cell>
          <cell r="AC27">
            <v>35</v>
          </cell>
          <cell r="AD27">
            <v>0</v>
          </cell>
          <cell r="AE27">
            <v>290</v>
          </cell>
          <cell r="AF27">
            <v>60</v>
          </cell>
          <cell r="AG27">
            <v>250</v>
          </cell>
          <cell r="AH27">
            <v>0</v>
          </cell>
          <cell r="AI27">
            <v>63.334600000000002</v>
          </cell>
          <cell r="AJ27">
            <v>13.5717</v>
          </cell>
          <cell r="AK27">
            <v>41.167490000000001</v>
          </cell>
          <cell r="AL27">
            <v>140</v>
          </cell>
          <cell r="AM27">
            <v>90</v>
          </cell>
          <cell r="AN27">
            <v>250</v>
          </cell>
          <cell r="AO27">
            <v>7352.9411764705883</v>
          </cell>
          <cell r="AP27">
            <v>3676.4705882352941</v>
          </cell>
          <cell r="AQ27">
            <v>11029.411764705883</v>
          </cell>
          <cell r="AR27">
            <v>1123.5955056179778</v>
          </cell>
          <cell r="AS27">
            <v>561.79775280898889</v>
          </cell>
          <cell r="AT27">
            <v>1685.3932584269667</v>
          </cell>
          <cell r="AU27">
            <v>0</v>
          </cell>
          <cell r="AV27">
            <v>0</v>
          </cell>
          <cell r="AW27">
            <v>120</v>
          </cell>
          <cell r="AX27">
            <v>80</v>
          </cell>
          <cell r="AY27">
            <v>500</v>
          </cell>
          <cell r="AZ27">
            <v>0</v>
          </cell>
          <cell r="BA27">
            <v>0</v>
          </cell>
          <cell r="BB27">
            <v>1000</v>
          </cell>
          <cell r="BC27">
            <v>1000</v>
          </cell>
          <cell r="BD27">
            <v>3225</v>
          </cell>
          <cell r="BE27">
            <v>0</v>
          </cell>
          <cell r="BF27">
            <v>0</v>
          </cell>
          <cell r="BG27">
            <v>11000</v>
          </cell>
          <cell r="BH27">
            <v>9000</v>
          </cell>
          <cell r="BI27">
            <v>36750</v>
          </cell>
          <cell r="BJ27">
            <v>0</v>
          </cell>
          <cell r="BK27">
            <v>140</v>
          </cell>
          <cell r="BL27">
            <v>30</v>
          </cell>
          <cell r="BM27">
            <v>250</v>
          </cell>
          <cell r="BN27">
            <v>0</v>
          </cell>
          <cell r="BO27">
            <v>1000</v>
          </cell>
          <cell r="BP27">
            <v>215</v>
          </cell>
          <cell r="BQ27">
            <v>2000</v>
          </cell>
        </row>
        <row r="28">
          <cell r="A28" t="str">
            <v>J</v>
          </cell>
          <cell r="B28" t="str">
            <v>INTERNAL WALLS</v>
          </cell>
          <cell r="C28">
            <v>275</v>
          </cell>
          <cell r="D28">
            <v>189</v>
          </cell>
          <cell r="E28">
            <v>180</v>
          </cell>
          <cell r="F28">
            <v>140</v>
          </cell>
          <cell r="G28">
            <v>150</v>
          </cell>
          <cell r="H28">
            <v>1900</v>
          </cell>
          <cell r="I28">
            <v>1806.4516129032268</v>
          </cell>
          <cell r="J28">
            <v>1200</v>
          </cell>
          <cell r="K28">
            <v>1000</v>
          </cell>
          <cell r="L28">
            <v>1050</v>
          </cell>
          <cell r="M28">
            <v>15000</v>
          </cell>
          <cell r="N28">
            <v>14705.882352941177</v>
          </cell>
          <cell r="O28">
            <v>13000</v>
          </cell>
          <cell r="P28">
            <v>10000</v>
          </cell>
          <cell r="Q28">
            <v>11000</v>
          </cell>
          <cell r="R28">
            <v>3050</v>
          </cell>
          <cell r="S28">
            <v>2000</v>
          </cell>
          <cell r="T28">
            <v>1560</v>
          </cell>
          <cell r="U28">
            <v>1650</v>
          </cell>
          <cell r="V28">
            <v>7400</v>
          </cell>
          <cell r="W28">
            <v>4800</v>
          </cell>
          <cell r="X28">
            <v>3780</v>
          </cell>
          <cell r="Y28">
            <v>4050</v>
          </cell>
          <cell r="Z28">
            <v>85</v>
          </cell>
          <cell r="AA28">
            <v>55</v>
          </cell>
          <cell r="AB28">
            <v>45</v>
          </cell>
          <cell r="AC28">
            <v>45</v>
          </cell>
          <cell r="AD28">
            <v>560</v>
          </cell>
          <cell r="AE28">
            <v>370</v>
          </cell>
          <cell r="AF28">
            <v>290</v>
          </cell>
          <cell r="AG28">
            <v>310</v>
          </cell>
          <cell r="AH28">
            <v>124.40725</v>
          </cell>
          <cell r="AI28">
            <v>81.430199999999999</v>
          </cell>
          <cell r="AJ28">
            <v>63.334600000000002</v>
          </cell>
          <cell r="AK28">
            <v>67.858500000000006</v>
          </cell>
          <cell r="AL28">
            <v>150</v>
          </cell>
          <cell r="AM28">
            <v>150</v>
          </cell>
          <cell r="AN28">
            <v>300</v>
          </cell>
          <cell r="AO28">
            <v>29411.764705882353</v>
          </cell>
          <cell r="AP28">
            <v>25735.294117647059</v>
          </cell>
          <cell r="AQ28">
            <v>18382.352941176472</v>
          </cell>
          <cell r="AR28">
            <v>4494.3820224719111</v>
          </cell>
          <cell r="AS28">
            <v>3932.5842696629225</v>
          </cell>
          <cell r="AT28">
            <v>2808.9887640449447</v>
          </cell>
          <cell r="AU28">
            <v>100</v>
          </cell>
          <cell r="AV28">
            <v>200</v>
          </cell>
          <cell r="AW28">
            <v>200</v>
          </cell>
          <cell r="AX28">
            <v>200</v>
          </cell>
          <cell r="AY28">
            <v>250</v>
          </cell>
          <cell r="AZ28">
            <v>750</v>
          </cell>
          <cell r="BA28">
            <v>2000</v>
          </cell>
          <cell r="BB28">
            <v>1200</v>
          </cell>
          <cell r="BC28">
            <v>1000</v>
          </cell>
          <cell r="BD28">
            <v>1612.5</v>
          </cell>
          <cell r="BE28">
            <v>7500</v>
          </cell>
          <cell r="BF28">
            <v>23000</v>
          </cell>
          <cell r="BG28">
            <v>11000</v>
          </cell>
          <cell r="BH28">
            <v>16000</v>
          </cell>
          <cell r="BI28">
            <v>18375</v>
          </cell>
          <cell r="BJ28">
            <v>275</v>
          </cell>
          <cell r="BK28">
            <v>180</v>
          </cell>
          <cell r="BL28">
            <v>140</v>
          </cell>
          <cell r="BM28">
            <v>275</v>
          </cell>
          <cell r="BN28">
            <v>1950</v>
          </cell>
          <cell r="BO28">
            <v>1450</v>
          </cell>
          <cell r="BP28">
            <v>1000</v>
          </cell>
          <cell r="BQ28">
            <v>1400</v>
          </cell>
        </row>
        <row r="29">
          <cell r="A29" t="str">
            <v>K</v>
          </cell>
          <cell r="B29" t="str">
            <v>INTERNAL DOORS</v>
          </cell>
          <cell r="C29">
            <v>200</v>
          </cell>
          <cell r="D29">
            <v>141</v>
          </cell>
          <cell r="E29">
            <v>110</v>
          </cell>
          <cell r="F29">
            <v>80</v>
          </cell>
          <cell r="G29">
            <v>105</v>
          </cell>
          <cell r="H29">
            <v>1100</v>
          </cell>
          <cell r="I29">
            <v>1516.1290322580653</v>
          </cell>
          <cell r="J29">
            <v>700</v>
          </cell>
          <cell r="K29">
            <v>550</v>
          </cell>
          <cell r="L29">
            <v>750</v>
          </cell>
          <cell r="M29">
            <v>15500</v>
          </cell>
          <cell r="N29">
            <v>12500</v>
          </cell>
          <cell r="O29">
            <v>8500</v>
          </cell>
          <cell r="P29">
            <v>6250</v>
          </cell>
          <cell r="Q29">
            <v>8100</v>
          </cell>
          <cell r="R29">
            <v>2230</v>
          </cell>
          <cell r="S29">
            <v>1200</v>
          </cell>
          <cell r="T29">
            <v>900</v>
          </cell>
          <cell r="U29">
            <v>1150</v>
          </cell>
          <cell r="V29">
            <v>5400</v>
          </cell>
          <cell r="W29">
            <v>2800</v>
          </cell>
          <cell r="X29">
            <v>2160</v>
          </cell>
          <cell r="Y29">
            <v>2835</v>
          </cell>
          <cell r="Z29">
            <v>60</v>
          </cell>
          <cell r="AA29">
            <v>33</v>
          </cell>
          <cell r="AB29">
            <v>25</v>
          </cell>
          <cell r="AC29">
            <v>30</v>
          </cell>
          <cell r="AD29">
            <v>410</v>
          </cell>
          <cell r="AE29">
            <v>230</v>
          </cell>
          <cell r="AF29">
            <v>165</v>
          </cell>
          <cell r="AG29">
            <v>215</v>
          </cell>
          <cell r="AH29">
            <v>90.478000000000009</v>
          </cell>
          <cell r="AI29">
            <v>49.762900000000002</v>
          </cell>
          <cell r="AJ29">
            <v>36.191200000000002</v>
          </cell>
          <cell r="AK29">
            <v>47.500950000000003</v>
          </cell>
          <cell r="AL29">
            <v>125</v>
          </cell>
          <cell r="AM29">
            <v>95</v>
          </cell>
          <cell r="AN29">
            <v>125</v>
          </cell>
          <cell r="AO29">
            <v>9191.176470588236</v>
          </cell>
          <cell r="AP29">
            <v>3676.4705882352941</v>
          </cell>
          <cell r="AQ29">
            <v>11029.411764705883</v>
          </cell>
          <cell r="AR29">
            <v>1404.4943820224723</v>
          </cell>
          <cell r="AS29">
            <v>561.79775280898889</v>
          </cell>
          <cell r="AT29">
            <v>1685.3932584269667</v>
          </cell>
          <cell r="AU29">
            <v>50</v>
          </cell>
          <cell r="AV29">
            <v>200</v>
          </cell>
          <cell r="AW29">
            <v>75</v>
          </cell>
          <cell r="AX29">
            <v>80</v>
          </cell>
          <cell r="AY29">
            <v>130</v>
          </cell>
          <cell r="AZ29">
            <v>450</v>
          </cell>
          <cell r="BA29">
            <v>1500</v>
          </cell>
          <cell r="BB29">
            <v>500</v>
          </cell>
          <cell r="BC29">
            <v>750</v>
          </cell>
          <cell r="BD29">
            <v>967.5</v>
          </cell>
          <cell r="BE29">
            <v>4000</v>
          </cell>
          <cell r="BF29">
            <v>15000</v>
          </cell>
          <cell r="BG29">
            <v>7500</v>
          </cell>
          <cell r="BH29">
            <v>7000</v>
          </cell>
          <cell r="BI29">
            <v>11025</v>
          </cell>
          <cell r="BJ29">
            <v>200</v>
          </cell>
          <cell r="BK29">
            <v>110</v>
          </cell>
          <cell r="BL29">
            <v>80</v>
          </cell>
          <cell r="BM29">
            <v>150</v>
          </cell>
          <cell r="BN29">
            <v>1450</v>
          </cell>
          <cell r="BO29">
            <v>800</v>
          </cell>
          <cell r="BP29">
            <v>570</v>
          </cell>
          <cell r="BQ29">
            <v>1000</v>
          </cell>
        </row>
        <row r="30">
          <cell r="A30" t="str">
            <v>L</v>
          </cell>
          <cell r="B30" t="str">
            <v>WALL FINISHES</v>
          </cell>
          <cell r="C30">
            <v>375</v>
          </cell>
          <cell r="D30">
            <v>667</v>
          </cell>
          <cell r="E30">
            <v>300</v>
          </cell>
          <cell r="F30">
            <v>300</v>
          </cell>
          <cell r="G30">
            <v>320</v>
          </cell>
          <cell r="H30">
            <v>2500</v>
          </cell>
          <cell r="I30">
            <v>4967.741935483873</v>
          </cell>
          <cell r="J30">
            <v>2050</v>
          </cell>
          <cell r="K30">
            <v>2050</v>
          </cell>
          <cell r="L30">
            <v>2200</v>
          </cell>
          <cell r="M30">
            <v>20000</v>
          </cell>
          <cell r="N30">
            <v>50735.294117647063</v>
          </cell>
          <cell r="O30">
            <v>19000</v>
          </cell>
          <cell r="P30">
            <v>20000</v>
          </cell>
          <cell r="Q30">
            <v>22000</v>
          </cell>
          <cell r="R30">
            <v>4200</v>
          </cell>
          <cell r="S30">
            <v>3330</v>
          </cell>
          <cell r="T30">
            <v>3300</v>
          </cell>
          <cell r="U30">
            <v>3700</v>
          </cell>
          <cell r="V30">
            <v>10200</v>
          </cell>
          <cell r="W30">
            <v>8100</v>
          </cell>
          <cell r="X30">
            <v>8100</v>
          </cell>
          <cell r="Y30">
            <v>9045</v>
          </cell>
          <cell r="Z30">
            <v>115</v>
          </cell>
          <cell r="AA30">
            <v>90</v>
          </cell>
          <cell r="AB30">
            <v>90</v>
          </cell>
          <cell r="AC30">
            <v>100</v>
          </cell>
          <cell r="AD30">
            <v>770</v>
          </cell>
          <cell r="AE30">
            <v>615</v>
          </cell>
          <cell r="AF30">
            <v>615</v>
          </cell>
          <cell r="AG30">
            <v>690</v>
          </cell>
          <cell r="AH30">
            <v>169.64625000000001</v>
          </cell>
          <cell r="AI30">
            <v>135.71700000000001</v>
          </cell>
          <cell r="AJ30">
            <v>135.71700000000001</v>
          </cell>
          <cell r="AK30">
            <v>144.76480000000001</v>
          </cell>
          <cell r="AL30">
            <v>280</v>
          </cell>
          <cell r="AM30">
            <v>270</v>
          </cell>
          <cell r="AN30">
            <v>300</v>
          </cell>
          <cell r="AO30">
            <v>22058.823529411766</v>
          </cell>
          <cell r="AP30">
            <v>14705.882352941177</v>
          </cell>
          <cell r="AQ30">
            <v>22058.823529411766</v>
          </cell>
          <cell r="AR30">
            <v>3370.7865168539333</v>
          </cell>
          <cell r="AS30">
            <v>2247.1910112359556</v>
          </cell>
          <cell r="AT30">
            <v>3370.7865168539333</v>
          </cell>
          <cell r="AU30">
            <v>100</v>
          </cell>
          <cell r="AV30">
            <v>225</v>
          </cell>
          <cell r="AW30">
            <v>320</v>
          </cell>
          <cell r="AX30">
            <v>425</v>
          </cell>
          <cell r="AY30">
            <v>300</v>
          </cell>
          <cell r="AZ30">
            <v>750</v>
          </cell>
          <cell r="BA30">
            <v>2000</v>
          </cell>
          <cell r="BB30">
            <v>2000</v>
          </cell>
          <cell r="BC30">
            <v>2900</v>
          </cell>
          <cell r="BD30">
            <v>1935</v>
          </cell>
          <cell r="BE30">
            <v>7500</v>
          </cell>
          <cell r="BF30">
            <v>22000</v>
          </cell>
          <cell r="BG30">
            <v>22000</v>
          </cell>
          <cell r="BH30">
            <v>36000</v>
          </cell>
          <cell r="BI30">
            <v>22050</v>
          </cell>
          <cell r="BJ30">
            <v>350</v>
          </cell>
          <cell r="BK30">
            <v>300</v>
          </cell>
          <cell r="BL30">
            <v>300</v>
          </cell>
          <cell r="BM30">
            <v>270</v>
          </cell>
          <cell r="BN30">
            <v>2000</v>
          </cell>
          <cell r="BO30">
            <v>1900</v>
          </cell>
          <cell r="BP30">
            <v>1900</v>
          </cell>
          <cell r="BQ30">
            <v>2100</v>
          </cell>
        </row>
        <row r="31">
          <cell r="A31" t="str">
            <v>M</v>
          </cell>
          <cell r="B31" t="str">
            <v>FLOOR FINISHES</v>
          </cell>
          <cell r="C31">
            <v>250</v>
          </cell>
          <cell r="D31">
            <v>552</v>
          </cell>
          <cell r="E31">
            <v>300</v>
          </cell>
          <cell r="F31">
            <v>190</v>
          </cell>
          <cell r="G31">
            <v>250</v>
          </cell>
          <cell r="H31">
            <v>2000</v>
          </cell>
          <cell r="I31">
            <v>4322.5806451612925</v>
          </cell>
          <cell r="J31">
            <v>2000</v>
          </cell>
          <cell r="K31">
            <v>1400</v>
          </cell>
          <cell r="L31">
            <v>1700</v>
          </cell>
          <cell r="M31">
            <v>19000</v>
          </cell>
          <cell r="N31">
            <v>43382.352941176468</v>
          </cell>
          <cell r="O31">
            <v>22000</v>
          </cell>
          <cell r="P31">
            <v>14000</v>
          </cell>
          <cell r="Q31">
            <v>19300</v>
          </cell>
          <cell r="R31">
            <v>2700</v>
          </cell>
          <cell r="S31">
            <v>3330</v>
          </cell>
          <cell r="T31">
            <v>1900</v>
          </cell>
          <cell r="U31">
            <v>2900</v>
          </cell>
          <cell r="V31">
            <v>6750</v>
          </cell>
          <cell r="W31">
            <v>8100</v>
          </cell>
          <cell r="X31">
            <v>4590</v>
          </cell>
          <cell r="Y31">
            <v>7290</v>
          </cell>
          <cell r="Z31">
            <v>75</v>
          </cell>
          <cell r="AA31">
            <v>90</v>
          </cell>
          <cell r="AB31">
            <v>50</v>
          </cell>
          <cell r="AC31">
            <v>85</v>
          </cell>
          <cell r="AD31">
            <v>515</v>
          </cell>
          <cell r="AE31">
            <v>615</v>
          </cell>
          <cell r="AF31">
            <v>350</v>
          </cell>
          <cell r="AG31">
            <v>550</v>
          </cell>
          <cell r="AH31">
            <v>113.0975</v>
          </cell>
          <cell r="AI31">
            <v>135.71700000000001</v>
          </cell>
          <cell r="AJ31">
            <v>85.954099999999997</v>
          </cell>
          <cell r="AK31">
            <v>113.0975</v>
          </cell>
          <cell r="AL31">
            <v>150</v>
          </cell>
          <cell r="AM31">
            <v>200</v>
          </cell>
          <cell r="AN31">
            <v>225</v>
          </cell>
          <cell r="AO31">
            <v>14705.882352941177</v>
          </cell>
          <cell r="AP31">
            <v>14705.882352941177</v>
          </cell>
          <cell r="AQ31">
            <v>22058.823529411766</v>
          </cell>
          <cell r="AR31">
            <v>2247.1910112359556</v>
          </cell>
          <cell r="AS31">
            <v>2247.1910112359556</v>
          </cell>
          <cell r="AT31">
            <v>3370.7865168539333</v>
          </cell>
          <cell r="AU31">
            <v>350</v>
          </cell>
          <cell r="AV31">
            <v>350</v>
          </cell>
          <cell r="AW31">
            <v>320</v>
          </cell>
          <cell r="AX31">
            <v>375</v>
          </cell>
          <cell r="AY31">
            <v>275</v>
          </cell>
          <cell r="AZ31">
            <v>2500</v>
          </cell>
          <cell r="BA31">
            <v>3000</v>
          </cell>
          <cell r="BB31">
            <v>2800</v>
          </cell>
          <cell r="BC31">
            <v>3000</v>
          </cell>
          <cell r="BD31">
            <v>1773.75</v>
          </cell>
          <cell r="BE31">
            <v>25000</v>
          </cell>
          <cell r="BF31">
            <v>30000</v>
          </cell>
          <cell r="BG31">
            <v>24000</v>
          </cell>
          <cell r="BH31">
            <v>28500</v>
          </cell>
          <cell r="BI31">
            <v>20212.5</v>
          </cell>
          <cell r="BJ31">
            <v>270</v>
          </cell>
          <cell r="BK31">
            <v>300</v>
          </cell>
          <cell r="BL31">
            <v>170</v>
          </cell>
          <cell r="BM31">
            <v>300</v>
          </cell>
          <cell r="BN31">
            <v>1920</v>
          </cell>
          <cell r="BO31">
            <v>2100</v>
          </cell>
          <cell r="BP31">
            <v>1200</v>
          </cell>
          <cell r="BQ31">
            <v>2800</v>
          </cell>
        </row>
        <row r="32">
          <cell r="A32" t="str">
            <v>N</v>
          </cell>
          <cell r="B32" t="str">
            <v>CEILING FINISHES</v>
          </cell>
          <cell r="C32">
            <v>120</v>
          </cell>
          <cell r="D32">
            <v>112</v>
          </cell>
          <cell r="E32">
            <v>125</v>
          </cell>
          <cell r="F32">
            <v>130</v>
          </cell>
          <cell r="G32">
            <v>110</v>
          </cell>
          <cell r="H32">
            <v>850</v>
          </cell>
          <cell r="I32">
            <v>1258.0645161290329</v>
          </cell>
          <cell r="J32">
            <v>850</v>
          </cell>
          <cell r="K32">
            <v>925</v>
          </cell>
          <cell r="L32">
            <v>750</v>
          </cell>
          <cell r="M32">
            <v>9200</v>
          </cell>
          <cell r="N32">
            <v>12500</v>
          </cell>
          <cell r="O32">
            <v>9700</v>
          </cell>
          <cell r="P32">
            <v>10000</v>
          </cell>
          <cell r="Q32">
            <v>9200</v>
          </cell>
          <cell r="R32">
            <v>1300</v>
          </cell>
          <cell r="S32">
            <v>1400</v>
          </cell>
          <cell r="T32">
            <v>1450</v>
          </cell>
          <cell r="U32">
            <v>1300</v>
          </cell>
          <cell r="V32">
            <v>3250</v>
          </cell>
          <cell r="W32">
            <v>3300</v>
          </cell>
          <cell r="X32">
            <v>3510</v>
          </cell>
          <cell r="Y32">
            <v>3240</v>
          </cell>
          <cell r="Z32">
            <v>35</v>
          </cell>
          <cell r="AA32">
            <v>40</v>
          </cell>
          <cell r="AB32">
            <v>40</v>
          </cell>
          <cell r="AC32">
            <v>35</v>
          </cell>
          <cell r="AD32">
            <v>250</v>
          </cell>
          <cell r="AE32">
            <v>250</v>
          </cell>
          <cell r="AF32">
            <v>270</v>
          </cell>
          <cell r="AG32">
            <v>250</v>
          </cell>
          <cell r="AH32">
            <v>54.286799999999999</v>
          </cell>
          <cell r="AI32">
            <v>56.548749999999998</v>
          </cell>
          <cell r="AJ32">
            <v>58.810700000000004</v>
          </cell>
          <cell r="AK32">
            <v>49.762900000000002</v>
          </cell>
          <cell r="AL32">
            <v>100</v>
          </cell>
          <cell r="AM32">
            <v>120</v>
          </cell>
          <cell r="AN32">
            <v>200</v>
          </cell>
          <cell r="AO32">
            <v>11029.411764705883</v>
          </cell>
          <cell r="AP32">
            <v>9191.176470588236</v>
          </cell>
          <cell r="AQ32">
            <v>16176.470588235294</v>
          </cell>
          <cell r="AR32">
            <v>1685.3932584269667</v>
          </cell>
          <cell r="AS32">
            <v>1404.4943820224723</v>
          </cell>
          <cell r="AT32">
            <v>2471.910112359551</v>
          </cell>
          <cell r="AU32">
            <v>50</v>
          </cell>
          <cell r="AV32">
            <v>200</v>
          </cell>
          <cell r="AW32">
            <v>170</v>
          </cell>
          <cell r="AX32">
            <v>200</v>
          </cell>
          <cell r="AY32">
            <v>200</v>
          </cell>
          <cell r="AZ32">
            <v>400</v>
          </cell>
          <cell r="BA32">
            <v>1500</v>
          </cell>
          <cell r="BB32">
            <v>900</v>
          </cell>
          <cell r="BC32">
            <v>1700</v>
          </cell>
          <cell r="BD32">
            <v>1290</v>
          </cell>
          <cell r="BE32">
            <v>4000</v>
          </cell>
          <cell r="BF32">
            <v>15000</v>
          </cell>
          <cell r="BG32">
            <v>10000</v>
          </cell>
          <cell r="BH32">
            <v>19000</v>
          </cell>
          <cell r="BI32">
            <v>14700</v>
          </cell>
          <cell r="BJ32">
            <v>120</v>
          </cell>
          <cell r="BK32">
            <v>125</v>
          </cell>
          <cell r="BL32">
            <v>130</v>
          </cell>
          <cell r="BM32">
            <v>160</v>
          </cell>
          <cell r="BN32">
            <v>850</v>
          </cell>
          <cell r="BO32">
            <v>900</v>
          </cell>
          <cell r="BP32">
            <v>930</v>
          </cell>
          <cell r="BQ32">
            <v>1000</v>
          </cell>
        </row>
        <row r="33">
          <cell r="A33" t="str">
            <v>O</v>
          </cell>
          <cell r="B33" t="str">
            <v>INTERNAL FITTINGS, SANITARY APPLIANCES &amp; SIGNAGE</v>
          </cell>
          <cell r="C33">
            <v>70</v>
          </cell>
          <cell r="D33">
            <v>0</v>
          </cell>
          <cell r="E33">
            <v>85</v>
          </cell>
          <cell r="F33">
            <v>40</v>
          </cell>
          <cell r="G33">
            <v>90</v>
          </cell>
          <cell r="H33">
            <v>450</v>
          </cell>
          <cell r="I33">
            <v>0</v>
          </cell>
          <cell r="J33">
            <v>650</v>
          </cell>
          <cell r="K33">
            <v>280</v>
          </cell>
          <cell r="L33">
            <v>550</v>
          </cell>
          <cell r="M33">
            <v>5500</v>
          </cell>
          <cell r="N33">
            <v>0</v>
          </cell>
          <cell r="O33">
            <v>6500</v>
          </cell>
          <cell r="P33">
            <v>3000</v>
          </cell>
          <cell r="Q33">
            <v>7000</v>
          </cell>
          <cell r="R33">
            <v>780</v>
          </cell>
          <cell r="S33">
            <v>950</v>
          </cell>
          <cell r="T33">
            <v>450</v>
          </cell>
          <cell r="U33">
            <v>990</v>
          </cell>
          <cell r="V33">
            <v>1900</v>
          </cell>
          <cell r="W33">
            <v>2200</v>
          </cell>
          <cell r="X33">
            <v>1080</v>
          </cell>
          <cell r="Y33">
            <v>2430</v>
          </cell>
          <cell r="Z33">
            <v>25</v>
          </cell>
          <cell r="AA33">
            <v>25</v>
          </cell>
          <cell r="AB33">
            <v>15</v>
          </cell>
          <cell r="AC33">
            <v>25</v>
          </cell>
          <cell r="AD33">
            <v>150</v>
          </cell>
          <cell r="AE33">
            <v>175</v>
          </cell>
          <cell r="AF33">
            <v>80</v>
          </cell>
          <cell r="AG33">
            <v>185</v>
          </cell>
          <cell r="AH33">
            <v>31.667300000000001</v>
          </cell>
          <cell r="AI33">
            <v>38.453150000000001</v>
          </cell>
          <cell r="AJ33">
            <v>18.095600000000001</v>
          </cell>
          <cell r="AK33">
            <v>40.7151</v>
          </cell>
          <cell r="AL33">
            <v>85</v>
          </cell>
          <cell r="AM33">
            <v>60</v>
          </cell>
          <cell r="AN33">
            <v>50</v>
          </cell>
          <cell r="AO33">
            <v>5882.3529411764703</v>
          </cell>
          <cell r="AP33">
            <v>5147.0588235294117</v>
          </cell>
          <cell r="AQ33">
            <v>7352.9411764705883</v>
          </cell>
          <cell r="AR33">
            <v>898.8764044943822</v>
          </cell>
          <cell r="AS33">
            <v>786.51685393258447</v>
          </cell>
          <cell r="AT33">
            <v>1123.5955056179778</v>
          </cell>
          <cell r="AU33">
            <v>25</v>
          </cell>
          <cell r="AV33">
            <v>100</v>
          </cell>
          <cell r="AW33">
            <v>53</v>
          </cell>
          <cell r="AX33">
            <v>50</v>
          </cell>
          <cell r="AY33">
            <v>75</v>
          </cell>
          <cell r="AZ33">
            <v>483.75</v>
          </cell>
          <cell r="BA33">
            <v>645</v>
          </cell>
          <cell r="BB33">
            <v>500</v>
          </cell>
          <cell r="BC33">
            <v>700</v>
          </cell>
          <cell r="BD33">
            <v>483.75</v>
          </cell>
          <cell r="BE33">
            <v>5512.5</v>
          </cell>
          <cell r="BF33">
            <v>7350</v>
          </cell>
          <cell r="BG33">
            <v>6500</v>
          </cell>
          <cell r="BH33">
            <v>6000</v>
          </cell>
          <cell r="BI33">
            <v>5512.5</v>
          </cell>
          <cell r="BJ33">
            <v>70</v>
          </cell>
          <cell r="BK33">
            <v>85</v>
          </cell>
          <cell r="BL33">
            <v>40</v>
          </cell>
          <cell r="BM33">
            <v>75</v>
          </cell>
          <cell r="BN33">
            <v>500</v>
          </cell>
          <cell r="BO33">
            <v>600</v>
          </cell>
          <cell r="BP33">
            <v>290</v>
          </cell>
          <cell r="BQ33">
            <v>800</v>
          </cell>
        </row>
        <row r="34">
          <cell r="A34" t="str">
            <v>P</v>
          </cell>
          <cell r="B34" t="str">
            <v>FIRE PROTECTION</v>
          </cell>
          <cell r="C34">
            <v>350</v>
          </cell>
          <cell r="D34">
            <v>230</v>
          </cell>
          <cell r="E34">
            <v>25</v>
          </cell>
          <cell r="F34">
            <v>175</v>
          </cell>
          <cell r="G34">
            <v>30</v>
          </cell>
          <cell r="H34">
            <v>2850</v>
          </cell>
          <cell r="I34">
            <v>2000.0000000000009</v>
          </cell>
          <cell r="J34">
            <v>200</v>
          </cell>
          <cell r="K34">
            <v>1200</v>
          </cell>
          <cell r="L34">
            <v>220</v>
          </cell>
          <cell r="M34">
            <v>27000</v>
          </cell>
          <cell r="N34">
            <v>18750</v>
          </cell>
          <cell r="O34">
            <v>2000</v>
          </cell>
          <cell r="P34">
            <v>13500</v>
          </cell>
          <cell r="Q34">
            <v>2300</v>
          </cell>
          <cell r="R34">
            <v>3900</v>
          </cell>
          <cell r="S34">
            <v>280</v>
          </cell>
          <cell r="T34">
            <v>1950</v>
          </cell>
          <cell r="U34">
            <v>330</v>
          </cell>
          <cell r="V34">
            <v>9450</v>
          </cell>
          <cell r="W34">
            <v>650</v>
          </cell>
          <cell r="X34">
            <v>4725</v>
          </cell>
          <cell r="Y34">
            <v>810</v>
          </cell>
          <cell r="Z34">
            <v>105</v>
          </cell>
          <cell r="AA34">
            <v>8</v>
          </cell>
          <cell r="AB34">
            <v>50</v>
          </cell>
          <cell r="AC34">
            <v>10</v>
          </cell>
          <cell r="AD34">
            <v>720</v>
          </cell>
          <cell r="AE34">
            <v>50</v>
          </cell>
          <cell r="AF34">
            <v>360</v>
          </cell>
          <cell r="AG34">
            <v>60</v>
          </cell>
          <cell r="AH34">
            <v>158.3365</v>
          </cell>
          <cell r="AI34">
            <v>11.309750000000001</v>
          </cell>
          <cell r="AJ34">
            <v>79.16825</v>
          </cell>
          <cell r="AK34">
            <v>13.5717</v>
          </cell>
          <cell r="AL34">
            <v>50</v>
          </cell>
          <cell r="AM34">
            <v>150</v>
          </cell>
          <cell r="AN34">
            <v>50</v>
          </cell>
          <cell r="AO34">
            <v>9558.8235294117658</v>
          </cell>
          <cell r="AP34">
            <v>11029.411764705883</v>
          </cell>
          <cell r="AQ34">
            <v>3676.4705882352941</v>
          </cell>
          <cell r="AR34">
            <v>1460.6741573033712</v>
          </cell>
          <cell r="AS34">
            <v>1685.3932584269667</v>
          </cell>
          <cell r="AT34">
            <v>561.79775280898889</v>
          </cell>
          <cell r="AU34">
            <v>10</v>
          </cell>
          <cell r="AV34">
            <v>40</v>
          </cell>
          <cell r="AW34">
            <v>50</v>
          </cell>
          <cell r="AX34">
            <v>175</v>
          </cell>
          <cell r="AY34">
            <v>150</v>
          </cell>
          <cell r="AZ34">
            <v>64.516129032258092</v>
          </cell>
          <cell r="BA34">
            <v>258.06451612903237</v>
          </cell>
          <cell r="BB34">
            <v>500</v>
          </cell>
          <cell r="BC34">
            <v>1250</v>
          </cell>
          <cell r="BD34">
            <v>967.5</v>
          </cell>
          <cell r="BE34">
            <v>735.2941176470589</v>
          </cell>
          <cell r="BF34">
            <v>2941.1764705882356</v>
          </cell>
          <cell r="BG34">
            <v>8500</v>
          </cell>
          <cell r="BH34">
            <v>9000</v>
          </cell>
          <cell r="BI34">
            <v>11025</v>
          </cell>
          <cell r="BJ34">
            <v>400</v>
          </cell>
          <cell r="BK34">
            <v>25</v>
          </cell>
          <cell r="BL34">
            <v>180</v>
          </cell>
          <cell r="BM34">
            <v>50</v>
          </cell>
          <cell r="BN34">
            <v>2850</v>
          </cell>
          <cell r="BO34">
            <v>200</v>
          </cell>
          <cell r="BP34">
            <v>1300</v>
          </cell>
          <cell r="BQ34">
            <v>650</v>
          </cell>
        </row>
        <row r="35">
          <cell r="A35" t="str">
            <v>Q</v>
          </cell>
          <cell r="B35" t="str">
            <v>PLUMBING INSTALLATIONS (WATER / GAS)</v>
          </cell>
          <cell r="C35">
            <v>200</v>
          </cell>
          <cell r="D35">
            <v>728.28571428571433</v>
          </cell>
          <cell r="E35">
            <v>100</v>
          </cell>
          <cell r="F35">
            <v>80</v>
          </cell>
          <cell r="G35">
            <v>107</v>
          </cell>
          <cell r="H35">
            <v>1600</v>
          </cell>
          <cell r="I35">
            <v>5225.8064516129061</v>
          </cell>
          <cell r="J35">
            <v>700</v>
          </cell>
          <cell r="K35">
            <v>570</v>
          </cell>
          <cell r="L35">
            <v>750</v>
          </cell>
          <cell r="M35">
            <v>15000</v>
          </cell>
          <cell r="N35">
            <v>55147.058823529413</v>
          </cell>
          <cell r="O35">
            <v>7700</v>
          </cell>
          <cell r="P35">
            <v>6500</v>
          </cell>
          <cell r="Q35">
            <v>9200</v>
          </cell>
          <cell r="R35">
            <v>2200</v>
          </cell>
          <cell r="S35">
            <v>1100</v>
          </cell>
          <cell r="T35">
            <v>890</v>
          </cell>
          <cell r="U35">
            <v>1300</v>
          </cell>
          <cell r="V35">
            <v>5400</v>
          </cell>
          <cell r="W35">
            <v>2700</v>
          </cell>
          <cell r="X35">
            <v>2160</v>
          </cell>
          <cell r="Y35">
            <v>3240</v>
          </cell>
          <cell r="Z35">
            <v>60</v>
          </cell>
          <cell r="AA35">
            <v>30</v>
          </cell>
          <cell r="AB35">
            <v>25</v>
          </cell>
          <cell r="AC35">
            <v>35</v>
          </cell>
          <cell r="AD35">
            <v>410</v>
          </cell>
          <cell r="AE35">
            <v>205</v>
          </cell>
          <cell r="AF35">
            <v>170</v>
          </cell>
          <cell r="AG35">
            <v>250</v>
          </cell>
          <cell r="AH35">
            <v>90.478000000000009</v>
          </cell>
          <cell r="AI35">
            <v>45.239000000000004</v>
          </cell>
          <cell r="AJ35">
            <v>36.191200000000002</v>
          </cell>
          <cell r="AK35">
            <v>48.405729999999998</v>
          </cell>
          <cell r="AL35">
            <v>60</v>
          </cell>
          <cell r="AM35">
            <v>75</v>
          </cell>
          <cell r="AN35">
            <v>100</v>
          </cell>
          <cell r="AO35">
            <v>7352.9411764705883</v>
          </cell>
          <cell r="AP35">
            <v>6617.6470588235297</v>
          </cell>
          <cell r="AQ35">
            <v>7352.9411764705883</v>
          </cell>
          <cell r="AR35">
            <v>1123.5955056179778</v>
          </cell>
          <cell r="AS35">
            <v>1011.23595505618</v>
          </cell>
          <cell r="AT35">
            <v>1123.5955056179778</v>
          </cell>
          <cell r="AU35">
            <v>90</v>
          </cell>
          <cell r="AV35">
            <v>400</v>
          </cell>
          <cell r="AW35">
            <v>150</v>
          </cell>
          <cell r="AX35">
            <v>175</v>
          </cell>
          <cell r="AY35">
            <v>250</v>
          </cell>
          <cell r="AZ35">
            <v>621.29032258064558</v>
          </cell>
          <cell r="BA35">
            <v>3000</v>
          </cell>
          <cell r="BB35">
            <v>1500</v>
          </cell>
          <cell r="BC35">
            <v>1500</v>
          </cell>
          <cell r="BD35">
            <v>1612.5</v>
          </cell>
          <cell r="BE35">
            <v>6816.176470588236</v>
          </cell>
          <cell r="BF35">
            <v>31000</v>
          </cell>
          <cell r="BG35">
            <v>10000</v>
          </cell>
          <cell r="BH35">
            <v>16000</v>
          </cell>
          <cell r="BI35">
            <v>18375</v>
          </cell>
          <cell r="BJ35">
            <v>200</v>
          </cell>
          <cell r="BK35">
            <v>100</v>
          </cell>
          <cell r="BL35">
            <v>80</v>
          </cell>
          <cell r="BM35">
            <v>225</v>
          </cell>
          <cell r="BN35">
            <v>1420</v>
          </cell>
          <cell r="BO35">
            <v>700</v>
          </cell>
          <cell r="BP35">
            <v>570</v>
          </cell>
          <cell r="BQ35">
            <v>1500</v>
          </cell>
        </row>
        <row r="36">
          <cell r="A36" t="str">
            <v>R</v>
          </cell>
          <cell r="B36" t="str">
            <v>DRAINAGE INSTALLATION</v>
          </cell>
          <cell r="C36">
            <v>200</v>
          </cell>
          <cell r="D36">
            <v>286.47619047619048</v>
          </cell>
          <cell r="E36">
            <v>100</v>
          </cell>
          <cell r="F36">
            <v>90</v>
          </cell>
          <cell r="G36">
            <v>122</v>
          </cell>
          <cell r="H36">
            <v>1400</v>
          </cell>
          <cell r="I36">
            <v>2290.3225806451624</v>
          </cell>
          <cell r="J36">
            <v>700</v>
          </cell>
          <cell r="K36">
            <v>640</v>
          </cell>
          <cell r="L36">
            <v>850</v>
          </cell>
          <cell r="M36">
            <v>12000</v>
          </cell>
          <cell r="N36">
            <v>22794.117647058825</v>
          </cell>
          <cell r="O36">
            <v>6000</v>
          </cell>
          <cell r="P36">
            <v>6000</v>
          </cell>
          <cell r="Q36">
            <v>10400</v>
          </cell>
          <cell r="R36">
            <v>2200</v>
          </cell>
          <cell r="S36">
            <v>1100</v>
          </cell>
          <cell r="T36">
            <v>1000</v>
          </cell>
          <cell r="U36">
            <v>1500</v>
          </cell>
          <cell r="V36">
            <v>5400</v>
          </cell>
          <cell r="W36">
            <v>2700</v>
          </cell>
          <cell r="X36">
            <v>2430</v>
          </cell>
          <cell r="Y36">
            <v>3645</v>
          </cell>
          <cell r="Z36">
            <v>60</v>
          </cell>
          <cell r="AA36">
            <v>30</v>
          </cell>
          <cell r="AB36">
            <v>27</v>
          </cell>
          <cell r="AC36">
            <v>40</v>
          </cell>
          <cell r="AD36">
            <v>410</v>
          </cell>
          <cell r="AE36">
            <v>205</v>
          </cell>
          <cell r="AF36">
            <v>185</v>
          </cell>
          <cell r="AG36">
            <v>280</v>
          </cell>
          <cell r="AH36">
            <v>90.478000000000009</v>
          </cell>
          <cell r="AI36">
            <v>45.239000000000004</v>
          </cell>
          <cell r="AJ36">
            <v>40.7151</v>
          </cell>
          <cell r="AK36">
            <v>55.191579999999995</v>
          </cell>
          <cell r="AL36">
            <v>60</v>
          </cell>
          <cell r="AM36">
            <v>75</v>
          </cell>
          <cell r="AN36">
            <v>125</v>
          </cell>
          <cell r="AO36">
            <v>7352.9411764705883</v>
          </cell>
          <cell r="AP36">
            <v>6617.6470588235297</v>
          </cell>
          <cell r="AQ36">
            <v>9191.176470588236</v>
          </cell>
          <cell r="AR36">
            <v>1123.5955056179778</v>
          </cell>
          <cell r="AS36">
            <v>1011.23595505618</v>
          </cell>
          <cell r="AT36">
            <v>1404.4943820224723</v>
          </cell>
          <cell r="AU36">
            <v>95</v>
          </cell>
          <cell r="AV36">
            <v>250</v>
          </cell>
          <cell r="AW36">
            <v>90</v>
          </cell>
          <cell r="AX36">
            <v>90</v>
          </cell>
          <cell r="AY36">
            <v>125</v>
          </cell>
          <cell r="AZ36">
            <v>655.80645161290363</v>
          </cell>
          <cell r="BA36">
            <v>1612.5</v>
          </cell>
          <cell r="BB36">
            <v>500</v>
          </cell>
          <cell r="BC36">
            <v>600</v>
          </cell>
          <cell r="BD36">
            <v>806.25</v>
          </cell>
          <cell r="BE36">
            <v>7194.8529411764703</v>
          </cell>
          <cell r="BF36">
            <v>18375</v>
          </cell>
          <cell r="BG36">
            <v>4000</v>
          </cell>
          <cell r="BH36">
            <v>8000</v>
          </cell>
          <cell r="BI36">
            <v>9187.5</v>
          </cell>
          <cell r="BJ36">
            <v>200</v>
          </cell>
          <cell r="BK36">
            <v>100</v>
          </cell>
          <cell r="BL36">
            <v>80</v>
          </cell>
          <cell r="BM36">
            <v>125</v>
          </cell>
          <cell r="BN36">
            <v>1420</v>
          </cell>
          <cell r="BO36">
            <v>700</v>
          </cell>
          <cell r="BP36">
            <v>570</v>
          </cell>
          <cell r="BQ36">
            <v>1000</v>
          </cell>
        </row>
        <row r="37">
          <cell r="A37" t="str">
            <v>S</v>
          </cell>
          <cell r="B37" t="str">
            <v>ELECTRICAL INSTALLATION</v>
          </cell>
          <cell r="C37">
            <v>600</v>
          </cell>
          <cell r="D37">
            <v>1214.2857142857142</v>
          </cell>
          <cell r="E37">
            <v>550</v>
          </cell>
          <cell r="F37">
            <v>510</v>
          </cell>
          <cell r="G37">
            <v>680</v>
          </cell>
          <cell r="H37">
            <v>4200</v>
          </cell>
          <cell r="I37">
            <v>9000.0000000000036</v>
          </cell>
          <cell r="J37">
            <v>3800</v>
          </cell>
          <cell r="K37">
            <v>3550</v>
          </cell>
          <cell r="L37">
            <v>4700</v>
          </cell>
          <cell r="M37">
            <v>48000</v>
          </cell>
          <cell r="N37">
            <v>94852.941176470587</v>
          </cell>
          <cell r="O37">
            <v>42500</v>
          </cell>
          <cell r="P37">
            <v>39500</v>
          </cell>
          <cell r="Q37">
            <v>52500</v>
          </cell>
          <cell r="R37">
            <v>6700</v>
          </cell>
          <cell r="S37">
            <v>6000</v>
          </cell>
          <cell r="T37">
            <v>5650</v>
          </cell>
          <cell r="U37">
            <v>7400</v>
          </cell>
          <cell r="V37">
            <v>16200</v>
          </cell>
          <cell r="W37">
            <v>14000</v>
          </cell>
          <cell r="X37">
            <v>13770</v>
          </cell>
          <cell r="Y37">
            <v>18360</v>
          </cell>
          <cell r="Z37">
            <v>183</v>
          </cell>
          <cell r="AA37">
            <v>165</v>
          </cell>
          <cell r="AB37">
            <v>150</v>
          </cell>
          <cell r="AC37">
            <v>207</v>
          </cell>
          <cell r="AD37">
            <v>1250</v>
          </cell>
          <cell r="AE37">
            <v>1130</v>
          </cell>
          <cell r="AF37">
            <v>1050</v>
          </cell>
          <cell r="AG37">
            <v>1390</v>
          </cell>
          <cell r="AH37">
            <v>271.43400000000003</v>
          </cell>
          <cell r="AI37">
            <v>248.81450000000001</v>
          </cell>
          <cell r="AJ37">
            <v>230.71890000000002</v>
          </cell>
          <cell r="AK37">
            <v>307.62520000000001</v>
          </cell>
          <cell r="AL37">
            <v>400</v>
          </cell>
          <cell r="AM37">
            <v>485</v>
          </cell>
          <cell r="AN37">
            <v>500</v>
          </cell>
          <cell r="AO37">
            <v>55147.058823529413</v>
          </cell>
          <cell r="AP37">
            <v>44117.647058823532</v>
          </cell>
          <cell r="AQ37">
            <v>31250</v>
          </cell>
          <cell r="AR37">
            <v>8426.9662921348336</v>
          </cell>
          <cell r="AS37">
            <v>6741.5730337078667</v>
          </cell>
          <cell r="AT37">
            <v>4775.2808988764054</v>
          </cell>
          <cell r="AU37">
            <v>380</v>
          </cell>
          <cell r="AV37">
            <v>900</v>
          </cell>
          <cell r="AW37">
            <v>550</v>
          </cell>
          <cell r="AX37">
            <v>650</v>
          </cell>
          <cell r="AY37">
            <v>600</v>
          </cell>
          <cell r="AZ37">
            <v>2623.2258064516145</v>
          </cell>
          <cell r="BA37">
            <v>6200</v>
          </cell>
          <cell r="BB37">
            <v>3000</v>
          </cell>
          <cell r="BC37">
            <v>4300</v>
          </cell>
          <cell r="BD37">
            <v>3870</v>
          </cell>
          <cell r="BE37">
            <v>28779.411764705881</v>
          </cell>
          <cell r="BF37">
            <v>67000</v>
          </cell>
          <cell r="BG37">
            <v>45000</v>
          </cell>
          <cell r="BH37">
            <v>40000</v>
          </cell>
          <cell r="BI37">
            <v>44100</v>
          </cell>
          <cell r="BJ37">
            <v>700</v>
          </cell>
          <cell r="BK37">
            <v>575</v>
          </cell>
          <cell r="BL37">
            <v>570</v>
          </cell>
          <cell r="BM37">
            <v>700</v>
          </cell>
          <cell r="BN37">
            <v>4970</v>
          </cell>
          <cell r="BO37">
            <v>3974.1935483870989</v>
          </cell>
          <cell r="BP37">
            <v>4050</v>
          </cell>
          <cell r="BQ37">
            <v>4980</v>
          </cell>
        </row>
        <row r="38">
          <cell r="A38" t="str">
            <v>T</v>
          </cell>
          <cell r="B38" t="str">
            <v>HEAT RECOVERY SYSTEM</v>
          </cell>
          <cell r="C38">
            <v>25000</v>
          </cell>
          <cell r="D38">
            <v>0</v>
          </cell>
          <cell r="E38">
            <v>25000</v>
          </cell>
          <cell r="F38">
            <v>25000</v>
          </cell>
          <cell r="G38">
            <v>25000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46702.783485895758</v>
          </cell>
          <cell r="AE38">
            <v>46702.783485895758</v>
          </cell>
          <cell r="AF38">
            <v>46702.783485895758</v>
          </cell>
          <cell r="AG38">
            <v>46702.783485895758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23000</v>
          </cell>
          <cell r="AM38">
            <v>23000</v>
          </cell>
          <cell r="AN38">
            <v>23000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23000</v>
          </cell>
          <cell r="BK38">
            <v>23000</v>
          </cell>
          <cell r="BL38">
            <v>23000</v>
          </cell>
          <cell r="BM38">
            <v>23000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</row>
        <row r="39">
          <cell r="A39" t="str">
            <v>U</v>
          </cell>
          <cell r="B39" t="str">
            <v>DT SYSTEMS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40000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258064.51612903239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2940000</v>
          </cell>
          <cell r="R39">
            <v>0</v>
          </cell>
          <cell r="S39">
            <v>0</v>
          </cell>
          <cell r="T39">
            <v>0</v>
          </cell>
          <cell r="U39">
            <v>314606.7415730338</v>
          </cell>
          <cell r="V39">
            <v>0</v>
          </cell>
          <cell r="W39">
            <v>0</v>
          </cell>
          <cell r="X39">
            <v>0</v>
          </cell>
          <cell r="Y39">
            <v>756000</v>
          </cell>
          <cell r="Z39">
            <v>0</v>
          </cell>
          <cell r="AA39">
            <v>0</v>
          </cell>
          <cell r="AB39">
            <v>0</v>
          </cell>
          <cell r="AC39">
            <v>7088.6075949367078</v>
          </cell>
          <cell r="AD39">
            <v>0</v>
          </cell>
          <cell r="AE39">
            <v>0</v>
          </cell>
          <cell r="AF39">
            <v>0</v>
          </cell>
          <cell r="AG39">
            <v>52307.117504203248</v>
          </cell>
          <cell r="AH39">
            <v>0</v>
          </cell>
          <cell r="AI39">
            <v>0</v>
          </cell>
          <cell r="AJ39">
            <v>0</v>
          </cell>
          <cell r="AK39">
            <v>18095.600000000002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75000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483870.96774193575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5514705.8823529417</v>
          </cell>
          <cell r="BJ39">
            <v>0</v>
          </cell>
          <cell r="BK39">
            <v>0</v>
          </cell>
          <cell r="BL39">
            <v>0</v>
          </cell>
          <cell r="BM39">
            <v>75000</v>
          </cell>
          <cell r="BN39">
            <v>0</v>
          </cell>
          <cell r="BO39">
            <v>0</v>
          </cell>
          <cell r="BP39">
            <v>0</v>
          </cell>
          <cell r="BQ39">
            <v>483870.96774193575</v>
          </cell>
        </row>
        <row r="40">
          <cell r="A40" t="str">
            <v>V</v>
          </cell>
          <cell r="B40" t="str">
            <v>SECURITY &amp; AUDIO / VIDEO SYSTEMS</v>
          </cell>
          <cell r="C40">
            <v>15000</v>
          </cell>
          <cell r="D40">
            <v>15000</v>
          </cell>
          <cell r="E40">
            <v>26000</v>
          </cell>
          <cell r="F40">
            <v>19000</v>
          </cell>
          <cell r="G40">
            <v>27000</v>
          </cell>
          <cell r="H40">
            <v>111290.32258064521</v>
          </cell>
          <cell r="I40">
            <v>111290.32258064521</v>
          </cell>
          <cell r="J40">
            <v>192903.22580645169</v>
          </cell>
          <cell r="K40">
            <v>140967.74193548394</v>
          </cell>
          <cell r="L40">
            <v>200322.58064516136</v>
          </cell>
          <cell r="M40">
            <v>1265000</v>
          </cell>
          <cell r="N40">
            <v>1265000</v>
          </cell>
          <cell r="O40">
            <v>2190000</v>
          </cell>
          <cell r="P40">
            <v>1600000</v>
          </cell>
          <cell r="Q40">
            <v>2275000</v>
          </cell>
          <cell r="R40">
            <v>130000</v>
          </cell>
          <cell r="S40">
            <v>240000</v>
          </cell>
          <cell r="T40">
            <v>200000</v>
          </cell>
          <cell r="U40">
            <v>259000</v>
          </cell>
          <cell r="V40">
            <v>300000</v>
          </cell>
          <cell r="W40">
            <v>675000</v>
          </cell>
          <cell r="X40">
            <v>650000</v>
          </cell>
          <cell r="Y40">
            <v>752200</v>
          </cell>
          <cell r="Z40">
            <v>4000</v>
          </cell>
          <cell r="AA40">
            <v>6000</v>
          </cell>
          <cell r="AB40">
            <v>4500</v>
          </cell>
          <cell r="AC40">
            <v>9000</v>
          </cell>
          <cell r="AD40">
            <v>22000</v>
          </cell>
          <cell r="AE40">
            <v>56000</v>
          </cell>
          <cell r="AF40">
            <v>25000</v>
          </cell>
          <cell r="AG40">
            <v>60000</v>
          </cell>
          <cell r="AH40">
            <v>6785.85</v>
          </cell>
          <cell r="AI40">
            <v>11762.14</v>
          </cell>
          <cell r="AJ40">
            <v>8595.41</v>
          </cell>
          <cell r="AK40">
            <v>12214.53</v>
          </cell>
          <cell r="AL40">
            <v>26000</v>
          </cell>
          <cell r="AM40">
            <v>19000</v>
          </cell>
          <cell r="AN40">
            <v>27000</v>
          </cell>
          <cell r="AO40">
            <v>2200000</v>
          </cell>
          <cell r="AP40">
            <v>1900000</v>
          </cell>
          <cell r="AQ40">
            <v>3200000</v>
          </cell>
          <cell r="AR40">
            <v>330000</v>
          </cell>
          <cell r="AS40">
            <v>280000</v>
          </cell>
          <cell r="AT40">
            <v>490000</v>
          </cell>
          <cell r="AU40">
            <v>15000</v>
          </cell>
          <cell r="AV40">
            <v>7500</v>
          </cell>
          <cell r="AW40">
            <v>21500</v>
          </cell>
          <cell r="AX40">
            <v>17500</v>
          </cell>
          <cell r="AY40">
            <v>26000</v>
          </cell>
          <cell r="AZ40">
            <v>111290.32258064521</v>
          </cell>
          <cell r="BA40">
            <v>55645.161290322605</v>
          </cell>
          <cell r="BB40">
            <v>159516.12903225812</v>
          </cell>
          <cell r="BC40">
            <v>129838.70967741942</v>
          </cell>
          <cell r="BD40">
            <v>192903.22580645169</v>
          </cell>
          <cell r="BE40">
            <v>1268382.3529411764</v>
          </cell>
          <cell r="BF40">
            <v>634191.17647058819</v>
          </cell>
          <cell r="BG40">
            <v>1818014.7058823528</v>
          </cell>
          <cell r="BH40">
            <v>1479779.411764706</v>
          </cell>
          <cell r="BI40">
            <v>2198529.4117647056</v>
          </cell>
          <cell r="BJ40">
            <v>15000</v>
          </cell>
          <cell r="BK40">
            <v>26000</v>
          </cell>
          <cell r="BL40">
            <v>19000</v>
          </cell>
          <cell r="BM40">
            <v>27000</v>
          </cell>
          <cell r="BN40">
            <v>111290.32258064521</v>
          </cell>
          <cell r="BO40">
            <v>192903.22580645169</v>
          </cell>
          <cell r="BP40">
            <v>140967.74193548394</v>
          </cell>
          <cell r="BQ40">
            <v>200322.58064516136</v>
          </cell>
        </row>
        <row r="41">
          <cell r="A41" t="str">
            <v>W</v>
          </cell>
          <cell r="B41" t="str">
            <v>IT CABLING</v>
          </cell>
          <cell r="C41">
            <v>33000</v>
          </cell>
          <cell r="D41">
            <v>33000</v>
          </cell>
          <cell r="E41">
            <v>37000</v>
          </cell>
          <cell r="F41">
            <v>34000</v>
          </cell>
          <cell r="G41">
            <v>37500</v>
          </cell>
          <cell r="H41">
            <v>93000</v>
          </cell>
          <cell r="I41">
            <v>100000</v>
          </cell>
          <cell r="J41">
            <v>110000</v>
          </cell>
          <cell r="K41">
            <v>110000</v>
          </cell>
          <cell r="L41">
            <v>129000</v>
          </cell>
          <cell r="M41">
            <v>1100000</v>
          </cell>
          <cell r="N41">
            <v>1500000</v>
          </cell>
          <cell r="O41">
            <v>1400000</v>
          </cell>
          <cell r="P41">
            <v>1300000</v>
          </cell>
          <cell r="Q41">
            <v>1600000</v>
          </cell>
          <cell r="R41">
            <v>200000</v>
          </cell>
          <cell r="S41">
            <v>270000</v>
          </cell>
          <cell r="T41">
            <v>200000</v>
          </cell>
          <cell r="U41">
            <v>259000</v>
          </cell>
          <cell r="V41">
            <v>700000</v>
          </cell>
          <cell r="W41">
            <v>700000</v>
          </cell>
          <cell r="X41">
            <v>625000</v>
          </cell>
          <cell r="Y41">
            <v>777000</v>
          </cell>
          <cell r="Z41">
            <v>8250</v>
          </cell>
          <cell r="AA41">
            <v>10300</v>
          </cell>
          <cell r="AB41">
            <v>10300</v>
          </cell>
          <cell r="AC41">
            <v>10700</v>
          </cell>
          <cell r="AD41">
            <v>61600</v>
          </cell>
          <cell r="AE41">
            <v>70000</v>
          </cell>
          <cell r="AF41">
            <v>70000</v>
          </cell>
          <cell r="AG41">
            <v>70000</v>
          </cell>
          <cell r="AH41">
            <v>14928.87</v>
          </cell>
          <cell r="AI41">
            <v>16738.43</v>
          </cell>
          <cell r="AJ41">
            <v>15381.26</v>
          </cell>
          <cell r="AK41">
            <v>16964.625</v>
          </cell>
          <cell r="AL41">
            <v>37500</v>
          </cell>
          <cell r="AM41">
            <v>37500</v>
          </cell>
          <cell r="AN41">
            <v>35000</v>
          </cell>
          <cell r="AO41">
            <v>2700000</v>
          </cell>
          <cell r="AP41">
            <v>2300000</v>
          </cell>
          <cell r="AQ41">
            <v>3200000</v>
          </cell>
          <cell r="AR41">
            <v>420000</v>
          </cell>
          <cell r="AS41">
            <v>350000</v>
          </cell>
          <cell r="AT41">
            <v>490000</v>
          </cell>
          <cell r="AU41">
            <v>15000</v>
          </cell>
          <cell r="AV41">
            <v>7500</v>
          </cell>
          <cell r="AW41">
            <v>26000</v>
          </cell>
          <cell r="AX41">
            <v>24000</v>
          </cell>
          <cell r="AY41">
            <v>34000</v>
          </cell>
          <cell r="AZ41">
            <v>96000</v>
          </cell>
          <cell r="BA41">
            <v>48000</v>
          </cell>
          <cell r="BB41">
            <v>135000</v>
          </cell>
          <cell r="BC41">
            <v>95000</v>
          </cell>
          <cell r="BD41">
            <v>248000</v>
          </cell>
          <cell r="BE41">
            <v>1100000</v>
          </cell>
          <cell r="BF41">
            <v>550000</v>
          </cell>
          <cell r="BG41">
            <v>1200000</v>
          </cell>
          <cell r="BH41">
            <v>1100000</v>
          </cell>
          <cell r="BI41">
            <v>2900000</v>
          </cell>
          <cell r="BJ41">
            <v>30000</v>
          </cell>
          <cell r="BK41">
            <v>37000</v>
          </cell>
          <cell r="BL41">
            <v>34000</v>
          </cell>
          <cell r="BM41">
            <v>38000</v>
          </cell>
          <cell r="BN41">
            <v>93000</v>
          </cell>
          <cell r="BO41">
            <v>110000</v>
          </cell>
          <cell r="BP41">
            <v>110000</v>
          </cell>
          <cell r="BQ41">
            <v>130000</v>
          </cell>
        </row>
        <row r="42">
          <cell r="B42" t="str">
            <v>TOTAL COST / m2</v>
          </cell>
          <cell r="C42">
            <v>3470</v>
          </cell>
          <cell r="D42">
            <v>5344.241167434715</v>
          </cell>
          <cell r="E42">
            <v>2663.3333333333335</v>
          </cell>
          <cell r="F42">
            <v>2157</v>
          </cell>
          <cell r="G42">
            <v>4582.424242424242</v>
          </cell>
          <cell r="H42">
            <v>22342.903225806451</v>
          </cell>
          <cell r="I42">
            <v>39601.456815816869</v>
          </cell>
          <cell r="J42">
            <v>17659.677419354841</v>
          </cell>
          <cell r="K42">
            <v>14393.870967741936</v>
          </cell>
          <cell r="L42">
            <v>31549.960899315738</v>
          </cell>
          <cell r="M42">
            <v>225350</v>
          </cell>
          <cell r="N42">
            <v>404523.24478178367</v>
          </cell>
          <cell r="O42">
            <v>193666.66666666666</v>
          </cell>
          <cell r="P42">
            <v>154070</v>
          </cell>
          <cell r="Q42">
            <v>353151.51515151514</v>
          </cell>
          <cell r="R42">
            <v>33660</v>
          </cell>
          <cell r="S42">
            <v>27880</v>
          </cell>
          <cell r="T42">
            <v>21870</v>
          </cell>
          <cell r="U42">
            <v>50323.050732039497</v>
          </cell>
          <cell r="V42">
            <v>84050</v>
          </cell>
          <cell r="W42">
            <v>67033.333333333328</v>
          </cell>
          <cell r="X42">
            <v>54375</v>
          </cell>
          <cell r="Y42">
            <v>124374.84848484848</v>
          </cell>
          <cell r="Z42">
            <v>955.5</v>
          </cell>
          <cell r="AA42">
            <v>772.33333333333337</v>
          </cell>
          <cell r="AB42">
            <v>609.20000000000005</v>
          </cell>
          <cell r="AC42">
            <v>1402.1775987725355</v>
          </cell>
          <cell r="AD42">
            <v>6953.0278348589572</v>
          </cell>
          <cell r="AE42">
            <v>5440.6759449529854</v>
          </cell>
          <cell r="AF42">
            <v>4326.8111339435827</v>
          </cell>
          <cell r="AG42">
            <v>9633.969396939694</v>
          </cell>
          <cell r="AH42">
            <v>1456.6958</v>
          </cell>
          <cell r="AI42">
            <v>1167.1662000000001</v>
          </cell>
          <cell r="AJ42">
            <v>930.56623000000013</v>
          </cell>
          <cell r="AK42">
            <v>2038.770933333333</v>
          </cell>
          <cell r="AL42">
            <v>2243.3333333333335</v>
          </cell>
          <cell r="AM42">
            <v>2388</v>
          </cell>
          <cell r="AN42">
            <v>4267.8571428571431</v>
          </cell>
          <cell r="AO42">
            <v>259715.5098039216</v>
          </cell>
          <cell r="AP42">
            <v>198785.41176470587</v>
          </cell>
          <cell r="AQ42">
            <v>327109.24369747902</v>
          </cell>
          <cell r="AR42">
            <v>39698.539325842699</v>
          </cell>
          <cell r="AS42">
            <v>30328.797752809001</v>
          </cell>
          <cell r="AT42">
            <v>49991.011235955084</v>
          </cell>
          <cell r="AU42">
            <v>3900</v>
          </cell>
          <cell r="AV42">
            <v>11965</v>
          </cell>
          <cell r="AW42">
            <v>2824.6666666666665</v>
          </cell>
          <cell r="AX42">
            <v>3125.8333333333335</v>
          </cell>
          <cell r="AY42">
            <v>6393.636363636364</v>
          </cell>
          <cell r="AZ42">
            <v>27496.491935483871</v>
          </cell>
          <cell r="BA42">
            <v>80686.370967741939</v>
          </cell>
          <cell r="BB42">
            <v>20863.440860215054</v>
          </cell>
          <cell r="BC42">
            <v>22973.655913978495</v>
          </cell>
          <cell r="BD42">
            <v>41613.519061583582</v>
          </cell>
          <cell r="BE42">
            <v>304472.0588235294</v>
          </cell>
          <cell r="BF42">
            <v>903783.82352941181</v>
          </cell>
          <cell r="BG42">
            <v>220620.09803921569</v>
          </cell>
          <cell r="BH42">
            <v>248998.16176470587</v>
          </cell>
          <cell r="BI42">
            <v>474541.97860962566</v>
          </cell>
          <cell r="BJ42">
            <v>3565</v>
          </cell>
          <cell r="BK42">
            <v>2681.6666666666665</v>
          </cell>
          <cell r="BL42">
            <v>2184</v>
          </cell>
          <cell r="BM42">
            <v>5654.5708154506437</v>
          </cell>
          <cell r="BN42">
            <v>22582.903225806451</v>
          </cell>
          <cell r="BO42">
            <v>17943.870967741939</v>
          </cell>
          <cell r="BP42">
            <v>14398.870967741936</v>
          </cell>
          <cell r="BQ42">
            <v>37424.392911532603</v>
          </cell>
        </row>
        <row r="44">
          <cell r="A44" t="str">
            <v>EXTERNAL CONSTRUCTION</v>
          </cell>
        </row>
        <row r="45">
          <cell r="B45" t="str">
            <v>ITEM</v>
          </cell>
          <cell r="C45" t="str">
            <v>COST/m2</v>
          </cell>
          <cell r="D45" t="str">
            <v>COST/m2</v>
          </cell>
          <cell r="E45" t="str">
            <v>COST/m2</v>
          </cell>
          <cell r="F45" t="str">
            <v>COST/m2</v>
          </cell>
          <cell r="G45" t="str">
            <v>COST/m2</v>
          </cell>
          <cell r="H45" t="str">
            <v>COST/m2</v>
          </cell>
          <cell r="I45" t="str">
            <v>COST/m2</v>
          </cell>
          <cell r="J45" t="str">
            <v>COST/m2</v>
          </cell>
          <cell r="K45" t="str">
            <v>COST/m2</v>
          </cell>
          <cell r="L45" t="str">
            <v>COST/m2</v>
          </cell>
          <cell r="M45" t="str">
            <v>COST/m2</v>
          </cell>
          <cell r="N45" t="str">
            <v>COST/m2</v>
          </cell>
          <cell r="O45" t="str">
            <v>COST/m2</v>
          </cell>
          <cell r="P45" t="str">
            <v>COST/m2</v>
          </cell>
          <cell r="Q45" t="str">
            <v>COST/m2</v>
          </cell>
          <cell r="R45" t="str">
            <v>COST/m2</v>
          </cell>
          <cell r="S45" t="str">
            <v>COST/m2</v>
          </cell>
          <cell r="T45" t="str">
            <v>COST/m2</v>
          </cell>
          <cell r="U45" t="str">
            <v>COST/m2</v>
          </cell>
          <cell r="V45" t="str">
            <v>COST/m2</v>
          </cell>
          <cell r="W45" t="str">
            <v>COST/m2</v>
          </cell>
          <cell r="X45" t="str">
            <v>COST/m2</v>
          </cell>
          <cell r="Y45" t="str">
            <v>COST/m2</v>
          </cell>
          <cell r="Z45" t="str">
            <v>COST/m2</v>
          </cell>
          <cell r="AA45" t="str">
            <v>COST/m2</v>
          </cell>
          <cell r="AB45" t="str">
            <v>COST/m2</v>
          </cell>
          <cell r="AC45" t="str">
            <v>COST/m2</v>
          </cell>
          <cell r="AD45" t="str">
            <v>COST/m2</v>
          </cell>
          <cell r="AE45" t="str">
            <v>COST/m2</v>
          </cell>
          <cell r="AF45" t="str">
            <v>COST/m2</v>
          </cell>
          <cell r="AG45" t="str">
            <v>COST/m2</v>
          </cell>
          <cell r="AH45" t="str">
            <v>COST/m2</v>
          </cell>
          <cell r="AI45" t="str">
            <v>COST/m2</v>
          </cell>
          <cell r="AJ45" t="str">
            <v>COST/m2</v>
          </cell>
          <cell r="AK45" t="str">
            <v>COST/m2</v>
          </cell>
          <cell r="AL45" t="str">
            <v>COST/m2</v>
          </cell>
          <cell r="AM45" t="str">
            <v>COST/m2</v>
          </cell>
          <cell r="AN45" t="str">
            <v>COST/m2</v>
          </cell>
          <cell r="AO45" t="str">
            <v>COST/m2</v>
          </cell>
          <cell r="AP45" t="str">
            <v>COST/m2</v>
          </cell>
          <cell r="AQ45" t="str">
            <v>COST/m2</v>
          </cell>
          <cell r="AR45" t="str">
            <v>COST/m2</v>
          </cell>
          <cell r="AS45" t="str">
            <v>COST/m2</v>
          </cell>
          <cell r="AT45" t="str">
            <v>COST/m2</v>
          </cell>
          <cell r="AU45" t="str">
            <v>COST/m2</v>
          </cell>
          <cell r="AV45" t="str">
            <v>COST/m2</v>
          </cell>
          <cell r="AW45" t="str">
            <v>COST/m2</v>
          </cell>
          <cell r="AX45" t="str">
            <v>COST/m2</v>
          </cell>
          <cell r="AY45" t="str">
            <v>COST/m2</v>
          </cell>
          <cell r="AZ45" t="str">
            <v>COST/m2</v>
          </cell>
          <cell r="BA45" t="str">
            <v>COST/m2</v>
          </cell>
          <cell r="BB45" t="str">
            <v>COST/m2</v>
          </cell>
          <cell r="BC45" t="str">
            <v>COST/m2</v>
          </cell>
          <cell r="BD45" t="str">
            <v>COST/m2</v>
          </cell>
          <cell r="BE45" t="str">
            <v>COST/m2</v>
          </cell>
          <cell r="BF45" t="str">
            <v>COST/m2</v>
          </cell>
          <cell r="BG45" t="str">
            <v>COST/m2</v>
          </cell>
          <cell r="BH45" t="str">
            <v>COST/m2</v>
          </cell>
          <cell r="BI45" t="str">
            <v>COST/m2</v>
          </cell>
          <cell r="BJ45" t="str">
            <v>COST/m2</v>
          </cell>
          <cell r="BK45" t="str">
            <v>COST/m2</v>
          </cell>
          <cell r="BL45" t="str">
            <v>COST/m2</v>
          </cell>
          <cell r="BM45" t="str">
            <v>COST/m2</v>
          </cell>
          <cell r="BN45" t="str">
            <v>COST/m2</v>
          </cell>
          <cell r="BO45" t="str">
            <v>COST/m2</v>
          </cell>
          <cell r="BP45" t="str">
            <v>COST/m2</v>
          </cell>
          <cell r="BQ45" t="str">
            <v>COST/m2</v>
          </cell>
        </row>
        <row r="46">
          <cell r="A46" t="str">
            <v>X</v>
          </cell>
          <cell r="B46" t="str">
            <v>EXTERNAL SERVICES ON THE SITE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70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550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5500</v>
          </cell>
          <cell r="R46">
            <v>0</v>
          </cell>
          <cell r="S46">
            <v>0</v>
          </cell>
          <cell r="T46">
            <v>0</v>
          </cell>
          <cell r="U46">
            <v>870</v>
          </cell>
          <cell r="V46">
            <v>0</v>
          </cell>
          <cell r="W46">
            <v>0</v>
          </cell>
          <cell r="X46">
            <v>0</v>
          </cell>
          <cell r="Y46">
            <v>2100</v>
          </cell>
          <cell r="Z46">
            <v>0</v>
          </cell>
          <cell r="AA46">
            <v>0</v>
          </cell>
          <cell r="AB46">
            <v>0</v>
          </cell>
          <cell r="AC46">
            <v>25</v>
          </cell>
          <cell r="AD46">
            <v>0</v>
          </cell>
          <cell r="AE46">
            <v>0</v>
          </cell>
          <cell r="AF46">
            <v>0</v>
          </cell>
          <cell r="AG46">
            <v>112.08600000000001</v>
          </cell>
          <cell r="AH46">
            <v>0</v>
          </cell>
          <cell r="AI46">
            <v>0</v>
          </cell>
          <cell r="AJ46">
            <v>0</v>
          </cell>
          <cell r="AK46">
            <v>31.667300000000001</v>
          </cell>
          <cell r="AL46">
            <v>0</v>
          </cell>
          <cell r="AM46">
            <v>0</v>
          </cell>
          <cell r="AN46">
            <v>40</v>
          </cell>
          <cell r="AO46">
            <v>0</v>
          </cell>
          <cell r="AP46">
            <v>0</v>
          </cell>
          <cell r="AQ46">
            <v>1470.5882352941176</v>
          </cell>
          <cell r="AR46">
            <v>0</v>
          </cell>
          <cell r="AS46">
            <v>0</v>
          </cell>
          <cell r="AT46">
            <v>224.71910112359555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25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160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1500</v>
          </cell>
          <cell r="BJ46">
            <v>0</v>
          </cell>
          <cell r="BK46">
            <v>0</v>
          </cell>
          <cell r="BL46">
            <v>0</v>
          </cell>
          <cell r="BM46">
            <v>75</v>
          </cell>
          <cell r="BN46">
            <v>0</v>
          </cell>
          <cell r="BO46">
            <v>0</v>
          </cell>
          <cell r="BP46">
            <v>0</v>
          </cell>
          <cell r="BQ46">
            <v>600</v>
          </cell>
        </row>
        <row r="47">
          <cell r="A47" t="str">
            <v>Y</v>
          </cell>
          <cell r="B47" t="str">
            <v>HARD LANDSCAPING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155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1279.0329999999999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13621.322</v>
          </cell>
          <cell r="R47">
            <v>0</v>
          </cell>
          <cell r="S47">
            <v>0</v>
          </cell>
          <cell r="T47">
            <v>0</v>
          </cell>
          <cell r="U47">
            <v>3250</v>
          </cell>
          <cell r="V47">
            <v>0</v>
          </cell>
          <cell r="W47">
            <v>0</v>
          </cell>
          <cell r="X47">
            <v>0</v>
          </cell>
          <cell r="Y47">
            <v>6000</v>
          </cell>
          <cell r="Z47">
            <v>0</v>
          </cell>
          <cell r="AA47">
            <v>0</v>
          </cell>
          <cell r="AB47">
            <v>0</v>
          </cell>
          <cell r="AC47">
            <v>75</v>
          </cell>
          <cell r="AD47">
            <v>0</v>
          </cell>
          <cell r="AE47">
            <v>0</v>
          </cell>
          <cell r="AF47">
            <v>0</v>
          </cell>
          <cell r="AG47">
            <v>336.25800000000004</v>
          </cell>
          <cell r="AH47">
            <v>0</v>
          </cell>
          <cell r="AI47">
            <v>0</v>
          </cell>
          <cell r="AJ47">
            <v>0</v>
          </cell>
          <cell r="AK47">
            <v>70.120450000000005</v>
          </cell>
          <cell r="AL47">
            <v>0</v>
          </cell>
          <cell r="AM47">
            <v>0</v>
          </cell>
          <cell r="AN47">
            <v>190</v>
          </cell>
          <cell r="AO47">
            <v>0</v>
          </cell>
          <cell r="AP47">
            <v>0</v>
          </cell>
          <cell r="AQ47">
            <v>14705.882352941177</v>
          </cell>
          <cell r="AR47">
            <v>0</v>
          </cell>
          <cell r="AS47">
            <v>0</v>
          </cell>
          <cell r="AT47">
            <v>2247.1910112359556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300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1950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22050</v>
          </cell>
          <cell r="BJ47">
            <v>0</v>
          </cell>
          <cell r="BK47">
            <v>0</v>
          </cell>
          <cell r="BL47">
            <v>0</v>
          </cell>
          <cell r="BM47">
            <v>180</v>
          </cell>
          <cell r="BN47">
            <v>0</v>
          </cell>
          <cell r="BO47">
            <v>0</v>
          </cell>
          <cell r="BP47">
            <v>0</v>
          </cell>
          <cell r="BQ47">
            <v>1350</v>
          </cell>
        </row>
        <row r="48">
          <cell r="A48" t="str">
            <v>Z</v>
          </cell>
          <cell r="B48" t="str">
            <v>SOFT LANDSCAPPING (w/o plants)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30000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193548.3870967743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2205882.3529411764</v>
          </cell>
          <cell r="R48">
            <v>0</v>
          </cell>
          <cell r="S48">
            <v>0</v>
          </cell>
          <cell r="T48">
            <v>0</v>
          </cell>
          <cell r="U48">
            <v>84269.662921348339</v>
          </cell>
          <cell r="V48">
            <v>0</v>
          </cell>
          <cell r="W48">
            <v>0</v>
          </cell>
          <cell r="X48">
            <v>0</v>
          </cell>
          <cell r="Y48">
            <v>202500</v>
          </cell>
          <cell r="Z48">
            <v>0</v>
          </cell>
          <cell r="AA48">
            <v>0</v>
          </cell>
          <cell r="AB48">
            <v>0</v>
          </cell>
          <cell r="AC48">
            <v>1898.7341772151897</v>
          </cell>
          <cell r="AD48">
            <v>0</v>
          </cell>
          <cell r="AE48">
            <v>0</v>
          </cell>
          <cell r="AF48">
            <v>0</v>
          </cell>
          <cell r="AG48">
            <v>14010.835045768728</v>
          </cell>
          <cell r="AH48">
            <v>0</v>
          </cell>
          <cell r="AI48">
            <v>0</v>
          </cell>
          <cell r="AJ48">
            <v>0</v>
          </cell>
          <cell r="AK48">
            <v>13571.7</v>
          </cell>
          <cell r="AL48">
            <v>0</v>
          </cell>
          <cell r="AM48">
            <v>0</v>
          </cell>
          <cell r="AN48">
            <v>7500</v>
          </cell>
          <cell r="AO48">
            <v>0</v>
          </cell>
          <cell r="AP48">
            <v>0</v>
          </cell>
          <cell r="AQ48">
            <v>551470.5882352941</v>
          </cell>
          <cell r="AR48">
            <v>0</v>
          </cell>
          <cell r="AS48">
            <v>0</v>
          </cell>
          <cell r="AT48">
            <v>84269.662921348339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7500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48387.096774193575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551470.5882352941</v>
          </cell>
          <cell r="BJ48">
            <v>0</v>
          </cell>
          <cell r="BK48">
            <v>0</v>
          </cell>
          <cell r="BL48">
            <v>0</v>
          </cell>
          <cell r="BM48">
            <v>7500</v>
          </cell>
          <cell r="BN48">
            <v>0</v>
          </cell>
          <cell r="BO48">
            <v>0</v>
          </cell>
          <cell r="BP48">
            <v>0</v>
          </cell>
          <cell r="BQ48">
            <v>48387.096774193575</v>
          </cell>
        </row>
        <row r="49">
          <cell r="B49" t="str">
            <v>TOTAL COST / m2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285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2216.1297741935487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23533.086705882353</v>
          </cell>
          <cell r="R49">
            <v>0</v>
          </cell>
          <cell r="S49">
            <v>0</v>
          </cell>
          <cell r="T49">
            <v>0</v>
          </cell>
          <cell r="U49">
            <v>4288.5393258426966</v>
          </cell>
          <cell r="V49">
            <v>0</v>
          </cell>
          <cell r="W49">
            <v>0</v>
          </cell>
          <cell r="X49">
            <v>0</v>
          </cell>
          <cell r="Y49">
            <v>8505</v>
          </cell>
          <cell r="Z49">
            <v>0</v>
          </cell>
          <cell r="AA49">
            <v>0</v>
          </cell>
          <cell r="AB49">
            <v>0</v>
          </cell>
          <cell r="AC49">
            <v>103.79746835443038</v>
          </cell>
          <cell r="AD49">
            <v>0</v>
          </cell>
          <cell r="AE49">
            <v>0</v>
          </cell>
          <cell r="AF49">
            <v>0</v>
          </cell>
          <cell r="AG49">
            <v>476.36567009153748</v>
          </cell>
          <cell r="AH49">
            <v>0</v>
          </cell>
          <cell r="AI49">
            <v>0</v>
          </cell>
          <cell r="AJ49">
            <v>0</v>
          </cell>
          <cell r="AK49">
            <v>128.93115</v>
          </cell>
          <cell r="AL49">
            <v>0</v>
          </cell>
          <cell r="AM49">
            <v>0</v>
          </cell>
          <cell r="AN49">
            <v>245</v>
          </cell>
          <cell r="AO49">
            <v>0</v>
          </cell>
          <cell r="AP49">
            <v>0</v>
          </cell>
          <cell r="AQ49">
            <v>17279.411764705881</v>
          </cell>
          <cell r="AR49">
            <v>0</v>
          </cell>
          <cell r="AS49">
            <v>0</v>
          </cell>
          <cell r="AT49">
            <v>2640.4494382022476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340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2206.7741935483873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24652.941176470587</v>
          </cell>
          <cell r="BJ49">
            <v>0</v>
          </cell>
          <cell r="BK49">
            <v>0</v>
          </cell>
          <cell r="BL49">
            <v>0</v>
          </cell>
          <cell r="BM49">
            <v>273.75</v>
          </cell>
          <cell r="BN49">
            <v>0</v>
          </cell>
          <cell r="BO49">
            <v>0</v>
          </cell>
          <cell r="BP49">
            <v>0</v>
          </cell>
          <cell r="BQ49">
            <v>2070.9677419354839</v>
          </cell>
        </row>
        <row r="51">
          <cell r="A51" t="str">
            <v>OTHERS</v>
          </cell>
        </row>
        <row r="52">
          <cell r="B52" t="str">
            <v>ITEM</v>
          </cell>
          <cell r="C52" t="str">
            <v>COST/restaurant</v>
          </cell>
          <cell r="D52" t="str">
            <v>COST/restaurant</v>
          </cell>
          <cell r="E52" t="str">
            <v>COST/restaurant</v>
          </cell>
          <cell r="F52" t="str">
            <v>COST/restaurant</v>
          </cell>
          <cell r="G52" t="str">
            <v>COST/restaurant</v>
          </cell>
          <cell r="H52" t="str">
            <v>COST/restaurant</v>
          </cell>
          <cell r="I52" t="str">
            <v>COST/restaurant</v>
          </cell>
          <cell r="J52" t="str">
            <v>COST/restaurant</v>
          </cell>
          <cell r="K52" t="str">
            <v>COST/restaurant</v>
          </cell>
          <cell r="L52" t="str">
            <v>COST/restaurant</v>
          </cell>
          <cell r="M52" t="str">
            <v>COST/restaurant</v>
          </cell>
          <cell r="N52" t="str">
            <v>COST/restaurant</v>
          </cell>
          <cell r="O52" t="str">
            <v>COST/restaurant</v>
          </cell>
          <cell r="P52" t="str">
            <v>COST/restaurant</v>
          </cell>
          <cell r="Q52" t="str">
            <v>COST/restaurant</v>
          </cell>
          <cell r="R52" t="str">
            <v>COST/restaurant</v>
          </cell>
          <cell r="S52" t="str">
            <v>COST/restaurant</v>
          </cell>
          <cell r="T52" t="str">
            <v>COST/restaurant</v>
          </cell>
          <cell r="U52" t="str">
            <v>COST/restaurant</v>
          </cell>
          <cell r="V52" t="str">
            <v>COST/restaurant</v>
          </cell>
          <cell r="W52" t="str">
            <v>COST/restaurant</v>
          </cell>
          <cell r="X52" t="str">
            <v>COST/restaurant</v>
          </cell>
          <cell r="Y52" t="str">
            <v>COST/restaurant</v>
          </cell>
          <cell r="Z52" t="str">
            <v>COST/restaurant</v>
          </cell>
          <cell r="AA52" t="str">
            <v>COST/restaurant</v>
          </cell>
          <cell r="AB52" t="str">
            <v>COST/restaurant</v>
          </cell>
          <cell r="AC52" t="str">
            <v>COST/restaurant</v>
          </cell>
          <cell r="AD52" t="str">
            <v>COST/restaurant</v>
          </cell>
          <cell r="AE52" t="str">
            <v>COST/restaurant</v>
          </cell>
          <cell r="AF52" t="str">
            <v>COST/restaurant</v>
          </cell>
          <cell r="AG52" t="str">
            <v>COST/restaurant</v>
          </cell>
          <cell r="AH52" t="str">
            <v>COST/restaurant</v>
          </cell>
          <cell r="AI52" t="str">
            <v>COST/restaurant</v>
          </cell>
          <cell r="AJ52" t="str">
            <v>COST/restaurant</v>
          </cell>
          <cell r="AK52" t="str">
            <v>COST/restaurant</v>
          </cell>
          <cell r="AL52" t="str">
            <v>COST/restaurant</v>
          </cell>
          <cell r="AM52" t="str">
            <v>COST/restaurant</v>
          </cell>
          <cell r="AN52" t="str">
            <v>COST/restaurant</v>
          </cell>
          <cell r="AO52" t="str">
            <v>COST/restaurant</v>
          </cell>
          <cell r="AP52" t="str">
            <v>COST/restaurant</v>
          </cell>
          <cell r="AQ52" t="str">
            <v>COST/restaurant</v>
          </cell>
          <cell r="AR52" t="str">
            <v>COST/restaurant</v>
          </cell>
          <cell r="AS52" t="str">
            <v>COST/restaurant</v>
          </cell>
          <cell r="AT52" t="str">
            <v>COST/restaurant</v>
          </cell>
          <cell r="AU52" t="str">
            <v>COST/restaurant</v>
          </cell>
          <cell r="AV52" t="str">
            <v>COST/restaurant</v>
          </cell>
          <cell r="AW52" t="str">
            <v>COST/restaurant</v>
          </cell>
          <cell r="AX52" t="str">
            <v>COST/restaurant</v>
          </cell>
          <cell r="AY52" t="str">
            <v>COST/restaurant</v>
          </cell>
          <cell r="AZ52" t="str">
            <v>COST/restaurant</v>
          </cell>
          <cell r="BA52" t="str">
            <v>COST/restaurant</v>
          </cell>
          <cell r="BB52" t="str">
            <v>COST/restaurant</v>
          </cell>
          <cell r="BC52" t="str">
            <v>COST/restaurant</v>
          </cell>
          <cell r="BD52" t="str">
            <v>COST/restaurant</v>
          </cell>
          <cell r="BE52" t="str">
            <v>COST/restaurant</v>
          </cell>
          <cell r="BF52" t="str">
            <v>COST/restaurant</v>
          </cell>
          <cell r="BG52" t="str">
            <v>COST/restaurant</v>
          </cell>
          <cell r="BH52" t="str">
            <v>COST/restaurant</v>
          </cell>
          <cell r="BI52" t="str">
            <v>COST/restaurant</v>
          </cell>
          <cell r="BJ52" t="str">
            <v>COST/restaurant</v>
          </cell>
          <cell r="BK52" t="str">
            <v>COST/restaurant</v>
          </cell>
          <cell r="BL52" t="str">
            <v>COST/restaurant</v>
          </cell>
          <cell r="BM52" t="str">
            <v>COST/restaurant</v>
          </cell>
          <cell r="BN52" t="str">
            <v>COST/restaurant</v>
          </cell>
          <cell r="BO52" t="str">
            <v>COST/restaurant</v>
          </cell>
          <cell r="BP52" t="str">
            <v>COST/restaurant</v>
          </cell>
          <cell r="BQ52" t="str">
            <v>COST/restaurant</v>
          </cell>
        </row>
        <row r="53">
          <cell r="A53" t="str">
            <v>I.1</v>
          </cell>
          <cell r="B53" t="str">
            <v>HVAC (electricity)</v>
          </cell>
          <cell r="C53">
            <v>230000</v>
          </cell>
          <cell r="D53">
            <v>170000</v>
          </cell>
          <cell r="E53">
            <v>320000</v>
          </cell>
          <cell r="F53">
            <v>265000</v>
          </cell>
          <cell r="G53">
            <v>335000</v>
          </cell>
          <cell r="H53">
            <v>1700000</v>
          </cell>
          <cell r="I53">
            <v>1206451.6129032264</v>
          </cell>
          <cell r="J53">
            <v>2450000</v>
          </cell>
          <cell r="K53">
            <v>2200000</v>
          </cell>
          <cell r="L53">
            <v>2100000</v>
          </cell>
          <cell r="M53">
            <v>19500000</v>
          </cell>
          <cell r="N53">
            <v>12500000</v>
          </cell>
          <cell r="O53">
            <v>27500000</v>
          </cell>
          <cell r="P53">
            <v>25000000</v>
          </cell>
          <cell r="Q53">
            <v>24000000</v>
          </cell>
          <cell r="R53">
            <v>2000000</v>
          </cell>
          <cell r="S53">
            <v>3500000</v>
          </cell>
          <cell r="T53">
            <v>3300000</v>
          </cell>
          <cell r="U53">
            <v>3800000</v>
          </cell>
          <cell r="V53">
            <v>6000000</v>
          </cell>
          <cell r="W53">
            <v>9000000</v>
          </cell>
          <cell r="X53">
            <v>8000000</v>
          </cell>
          <cell r="Y53">
            <v>9450000</v>
          </cell>
          <cell r="Z53">
            <v>70000</v>
          </cell>
          <cell r="AA53">
            <v>100000</v>
          </cell>
          <cell r="AB53">
            <v>85000</v>
          </cell>
          <cell r="AC53">
            <v>87500</v>
          </cell>
          <cell r="AD53">
            <v>500000</v>
          </cell>
          <cell r="AE53">
            <v>675000</v>
          </cell>
          <cell r="AF53">
            <v>640000</v>
          </cell>
          <cell r="AG53">
            <v>650000</v>
          </cell>
          <cell r="AH53">
            <v>98573.400000000009</v>
          </cell>
          <cell r="AI53">
            <v>137145.60000000001</v>
          </cell>
          <cell r="AJ53">
            <v>113573.7</v>
          </cell>
          <cell r="AK53">
            <v>143574.30000000002</v>
          </cell>
          <cell r="AL53">
            <v>320000</v>
          </cell>
          <cell r="AM53">
            <v>270000</v>
          </cell>
          <cell r="AN53">
            <v>400000</v>
          </cell>
          <cell r="AO53">
            <v>30200000</v>
          </cell>
          <cell r="AP53">
            <v>26700000</v>
          </cell>
          <cell r="AQ53">
            <v>30200000</v>
          </cell>
          <cell r="AR53">
            <v>4500000</v>
          </cell>
          <cell r="AS53">
            <v>3950000</v>
          </cell>
          <cell r="AT53">
            <v>4500000</v>
          </cell>
          <cell r="AU53">
            <v>0</v>
          </cell>
          <cell r="AV53">
            <v>0</v>
          </cell>
          <cell r="AW53">
            <v>260000</v>
          </cell>
          <cell r="AX53">
            <v>170000</v>
          </cell>
          <cell r="AY53">
            <v>280000</v>
          </cell>
          <cell r="AZ53">
            <v>0</v>
          </cell>
          <cell r="BA53">
            <v>0</v>
          </cell>
          <cell r="BB53">
            <v>1700000</v>
          </cell>
          <cell r="BC53">
            <v>1500000</v>
          </cell>
          <cell r="BD53">
            <v>1700000</v>
          </cell>
          <cell r="BE53">
            <v>0</v>
          </cell>
          <cell r="BF53">
            <v>0</v>
          </cell>
          <cell r="BG53">
            <v>18400000</v>
          </cell>
          <cell r="BH53">
            <v>17000000</v>
          </cell>
          <cell r="BI53">
            <v>18400000</v>
          </cell>
          <cell r="BJ53">
            <v>230000</v>
          </cell>
          <cell r="BK53">
            <v>320000</v>
          </cell>
          <cell r="BL53">
            <v>265000</v>
          </cell>
          <cell r="BM53">
            <v>330000</v>
          </cell>
          <cell r="BN53">
            <v>1700000</v>
          </cell>
          <cell r="BO53">
            <v>2450000</v>
          </cell>
          <cell r="BP53">
            <v>2200000</v>
          </cell>
          <cell r="BQ53">
            <v>2100000</v>
          </cell>
        </row>
        <row r="54">
          <cell r="A54" t="str">
            <v>I.2</v>
          </cell>
          <cell r="B54" t="str">
            <v>HVAC (gas)</v>
          </cell>
          <cell r="C54">
            <v>245000</v>
          </cell>
          <cell r="D54">
            <v>185000</v>
          </cell>
          <cell r="E54">
            <v>350000</v>
          </cell>
          <cell r="F54">
            <v>295000</v>
          </cell>
          <cell r="G54">
            <v>365000</v>
          </cell>
          <cell r="H54">
            <v>1796774.1935483871</v>
          </cell>
          <cell r="I54">
            <v>1303225.8064516135</v>
          </cell>
          <cell r="J54">
            <v>2643548.3870967743</v>
          </cell>
          <cell r="K54">
            <v>2393548.3870967743</v>
          </cell>
          <cell r="L54">
            <v>2293548.3870967743</v>
          </cell>
          <cell r="M54">
            <v>20602941.176470589</v>
          </cell>
          <cell r="N54">
            <v>13602941.176470589</v>
          </cell>
          <cell r="O54">
            <v>29705882.352941178</v>
          </cell>
          <cell r="P54">
            <v>27205882.352941178</v>
          </cell>
          <cell r="Q54">
            <v>26205882.352941178</v>
          </cell>
          <cell r="R54">
            <v>2168539.3258426967</v>
          </cell>
          <cell r="S54">
            <v>3837078.6516853934</v>
          </cell>
          <cell r="T54">
            <v>3637078.6516853934</v>
          </cell>
          <cell r="U54">
            <v>4137078.6516853934</v>
          </cell>
          <cell r="V54">
            <v>6405000</v>
          </cell>
          <cell r="W54">
            <v>9810000</v>
          </cell>
          <cell r="X54">
            <v>8810000</v>
          </cell>
          <cell r="Y54">
            <v>10260000</v>
          </cell>
          <cell r="Z54">
            <v>73797.468354430384</v>
          </cell>
          <cell r="AA54">
            <v>107594.93670886075</v>
          </cell>
          <cell r="AB54">
            <v>92594.936708860754</v>
          </cell>
          <cell r="AC54">
            <v>95094.936708860754</v>
          </cell>
          <cell r="AD54">
            <v>528021.67009153741</v>
          </cell>
          <cell r="AE54">
            <v>731043.34018307494</v>
          </cell>
          <cell r="AF54">
            <v>696043.34018307494</v>
          </cell>
          <cell r="AG54">
            <v>706043.34018307494</v>
          </cell>
          <cell r="AH54">
            <v>105002.1</v>
          </cell>
          <cell r="AI54">
            <v>150003</v>
          </cell>
          <cell r="AJ54">
            <v>126431.1</v>
          </cell>
          <cell r="AK54">
            <v>156431.70000000001</v>
          </cell>
          <cell r="AL54">
            <v>350000</v>
          </cell>
          <cell r="AM54">
            <v>300000</v>
          </cell>
          <cell r="AN54">
            <v>430000</v>
          </cell>
          <cell r="AO54">
            <v>32405882.352941178</v>
          </cell>
          <cell r="AP54">
            <v>28905882.352941178</v>
          </cell>
          <cell r="AQ54">
            <v>32405882.352941178</v>
          </cell>
          <cell r="AR54">
            <v>4837078.6516853934</v>
          </cell>
          <cell r="AS54">
            <v>4287078.6516853934</v>
          </cell>
          <cell r="AT54">
            <v>4837078.6516853934</v>
          </cell>
          <cell r="AU54" t="str">
            <v>n/a</v>
          </cell>
          <cell r="AV54" t="str">
            <v>n/a</v>
          </cell>
          <cell r="AW54">
            <v>290000</v>
          </cell>
          <cell r="AX54">
            <v>200000</v>
          </cell>
          <cell r="AY54">
            <v>310000</v>
          </cell>
          <cell r="AZ54" t="str">
            <v>n/a</v>
          </cell>
          <cell r="BA54" t="str">
            <v>n/a</v>
          </cell>
          <cell r="BB54">
            <v>1893548.3870967743</v>
          </cell>
          <cell r="BC54">
            <v>1693548.3870967743</v>
          </cell>
          <cell r="BD54">
            <v>1893548.3870967743</v>
          </cell>
          <cell r="BE54" t="str">
            <v>n/a</v>
          </cell>
          <cell r="BF54" t="str">
            <v>n/a</v>
          </cell>
          <cell r="BG54">
            <v>20605882.352941178</v>
          </cell>
          <cell r="BH54">
            <v>19205882.352941178</v>
          </cell>
          <cell r="BI54">
            <v>20605882.352941178</v>
          </cell>
          <cell r="BJ54">
            <v>245000</v>
          </cell>
          <cell r="BK54">
            <v>350000</v>
          </cell>
          <cell r="BL54">
            <v>295000</v>
          </cell>
          <cell r="BM54">
            <v>360000</v>
          </cell>
          <cell r="BN54">
            <v>1796774.1935483871</v>
          </cell>
          <cell r="BO54">
            <v>2643548.3870967743</v>
          </cell>
          <cell r="BP54">
            <v>2393548.3870967743</v>
          </cell>
          <cell r="BQ54">
            <v>2293548.3870967743</v>
          </cell>
        </row>
        <row r="55">
          <cell r="A55" t="str">
            <v>II.1</v>
          </cell>
          <cell r="B55" t="str">
            <v>KITCHEN EQUIPMENT and COOLER, FREEZER (electricity)</v>
          </cell>
          <cell r="C55">
            <v>530500</v>
          </cell>
          <cell r="D55">
            <v>383500</v>
          </cell>
          <cell r="E55">
            <v>540500</v>
          </cell>
          <cell r="F55">
            <v>540500</v>
          </cell>
          <cell r="G55">
            <v>550500</v>
          </cell>
          <cell r="H55">
            <v>3486000</v>
          </cell>
          <cell r="I55">
            <v>2635000</v>
          </cell>
          <cell r="J55">
            <v>3596000</v>
          </cell>
          <cell r="K55">
            <v>3596000</v>
          </cell>
          <cell r="L55">
            <v>3624000</v>
          </cell>
          <cell r="M55">
            <v>40500000</v>
          </cell>
          <cell r="N55">
            <v>28500000</v>
          </cell>
          <cell r="O55">
            <v>41900000</v>
          </cell>
          <cell r="P55">
            <v>41900000</v>
          </cell>
          <cell r="Q55">
            <v>42200000</v>
          </cell>
          <cell r="R55">
            <v>6000000</v>
          </cell>
          <cell r="S55">
            <v>6300000</v>
          </cell>
          <cell r="T55">
            <v>6300000</v>
          </cell>
          <cell r="U55">
            <v>7000000</v>
          </cell>
          <cell r="V55">
            <v>11250000</v>
          </cell>
          <cell r="W55">
            <v>11750000</v>
          </cell>
          <cell r="X55">
            <v>11500000</v>
          </cell>
          <cell r="Y55">
            <v>12500000</v>
          </cell>
          <cell r="Z55">
            <v>140000</v>
          </cell>
          <cell r="AA55">
            <v>145000</v>
          </cell>
          <cell r="AB55">
            <v>145000</v>
          </cell>
          <cell r="AC55">
            <v>152500</v>
          </cell>
          <cell r="AD55">
            <v>1050000</v>
          </cell>
          <cell r="AE55">
            <v>1100000</v>
          </cell>
          <cell r="AF55">
            <v>1100000</v>
          </cell>
          <cell r="AG55">
            <v>1125000</v>
          </cell>
          <cell r="AH55">
            <v>277886.51</v>
          </cell>
          <cell r="AI55">
            <v>283124.71000000002</v>
          </cell>
          <cell r="AJ55">
            <v>283124.71000000002</v>
          </cell>
          <cell r="AK55">
            <v>288362.91000000003</v>
          </cell>
          <cell r="AL55">
            <v>425000</v>
          </cell>
          <cell r="AM55">
            <v>425000</v>
          </cell>
          <cell r="AN55">
            <v>425000</v>
          </cell>
          <cell r="AO55">
            <v>35500000</v>
          </cell>
          <cell r="AP55">
            <v>34500000</v>
          </cell>
          <cell r="AQ55">
            <v>36200000</v>
          </cell>
          <cell r="AR55">
            <v>5350000</v>
          </cell>
          <cell r="AS55">
            <v>5250000</v>
          </cell>
          <cell r="AT55">
            <v>5500000</v>
          </cell>
          <cell r="AU55">
            <v>160000</v>
          </cell>
          <cell r="AV55">
            <v>140000</v>
          </cell>
          <cell r="AW55">
            <v>180000</v>
          </cell>
          <cell r="AX55">
            <v>180000</v>
          </cell>
          <cell r="AY55">
            <v>190000</v>
          </cell>
          <cell r="AZ55">
            <v>1100000</v>
          </cell>
          <cell r="BA55">
            <v>950000</v>
          </cell>
          <cell r="BB55">
            <v>1200000</v>
          </cell>
          <cell r="BC55">
            <v>1200000</v>
          </cell>
          <cell r="BD55">
            <v>1300000</v>
          </cell>
          <cell r="BE55">
            <v>11400000</v>
          </cell>
          <cell r="BF55">
            <v>10000000</v>
          </cell>
          <cell r="BG55">
            <v>13000000</v>
          </cell>
          <cell r="BH55">
            <v>13000000</v>
          </cell>
          <cell r="BI55">
            <v>14000000</v>
          </cell>
          <cell r="BJ55">
            <v>467000</v>
          </cell>
          <cell r="BK55">
            <v>477000</v>
          </cell>
          <cell r="BL55">
            <v>477000</v>
          </cell>
          <cell r="BM55">
            <v>487000</v>
          </cell>
          <cell r="BN55">
            <v>3300000</v>
          </cell>
          <cell r="BO55">
            <v>3450000</v>
          </cell>
          <cell r="BP55">
            <v>3450000</v>
          </cell>
          <cell r="BQ55">
            <v>3500000</v>
          </cell>
        </row>
        <row r="56">
          <cell r="A56" t="str">
            <v>II.2</v>
          </cell>
          <cell r="B56" t="str">
            <v>KITCHEN EQUIPMENT and COOLER, FREEZER (gas)</v>
          </cell>
          <cell r="C56">
            <v>545500</v>
          </cell>
          <cell r="D56">
            <v>398500</v>
          </cell>
          <cell r="E56">
            <v>555500</v>
          </cell>
          <cell r="F56">
            <v>555500</v>
          </cell>
          <cell r="G56">
            <v>565500</v>
          </cell>
          <cell r="H56">
            <v>3540000</v>
          </cell>
          <cell r="I56">
            <v>2785000</v>
          </cell>
          <cell r="J56">
            <v>3650000</v>
          </cell>
          <cell r="K56">
            <v>3650000</v>
          </cell>
          <cell r="L56">
            <v>3678000</v>
          </cell>
          <cell r="M56">
            <v>39800000</v>
          </cell>
          <cell r="N56">
            <v>28670000</v>
          </cell>
          <cell r="O56">
            <v>41200000</v>
          </cell>
          <cell r="P56">
            <v>41200000</v>
          </cell>
          <cell r="Q56">
            <v>41600000</v>
          </cell>
          <cell r="R56">
            <v>6200000</v>
          </cell>
          <cell r="S56">
            <v>6500000</v>
          </cell>
          <cell r="T56">
            <v>6500000</v>
          </cell>
          <cell r="U56">
            <v>7200000</v>
          </cell>
          <cell r="V56">
            <v>12750000</v>
          </cell>
          <cell r="W56">
            <v>13250000</v>
          </cell>
          <cell r="X56">
            <v>13000000</v>
          </cell>
          <cell r="Y56">
            <v>14000000</v>
          </cell>
          <cell r="Z56">
            <v>147500</v>
          </cell>
          <cell r="AA56">
            <v>152500</v>
          </cell>
          <cell r="AB56">
            <v>152500</v>
          </cell>
          <cell r="AC56">
            <v>160000</v>
          </cell>
          <cell r="AD56">
            <v>1100000</v>
          </cell>
          <cell r="AE56">
            <v>1150000</v>
          </cell>
          <cell r="AF56">
            <v>1150000</v>
          </cell>
          <cell r="AG56">
            <v>1175000</v>
          </cell>
          <cell r="AH56">
            <v>285743.81</v>
          </cell>
          <cell r="AI56">
            <v>290982.01</v>
          </cell>
          <cell r="AJ56">
            <v>290982.01</v>
          </cell>
          <cell r="AK56">
            <v>296220.21000000002</v>
          </cell>
          <cell r="AL56">
            <v>456000</v>
          </cell>
          <cell r="AM56">
            <v>456000</v>
          </cell>
          <cell r="AN56">
            <v>456000</v>
          </cell>
          <cell r="AO56">
            <v>35500000</v>
          </cell>
          <cell r="AP56">
            <v>34500000</v>
          </cell>
          <cell r="AQ56">
            <v>36200000</v>
          </cell>
          <cell r="AR56">
            <v>5350000</v>
          </cell>
          <cell r="AS56">
            <v>5250000</v>
          </cell>
          <cell r="AT56">
            <v>5500000</v>
          </cell>
          <cell r="AU56" t="str">
            <v>n/a</v>
          </cell>
          <cell r="AV56" t="str">
            <v>n/a</v>
          </cell>
          <cell r="AW56" t="str">
            <v>n/a</v>
          </cell>
          <cell r="AX56" t="str">
            <v>n/a</v>
          </cell>
          <cell r="AY56" t="str">
            <v>n/a</v>
          </cell>
          <cell r="AZ56" t="str">
            <v>n/a</v>
          </cell>
          <cell r="BA56" t="str">
            <v>n/a</v>
          </cell>
          <cell r="BB56" t="str">
            <v>n/a</v>
          </cell>
          <cell r="BC56" t="str">
            <v>n/a</v>
          </cell>
          <cell r="BD56" t="str">
            <v>n/a</v>
          </cell>
          <cell r="BE56" t="str">
            <v>n/a</v>
          </cell>
          <cell r="BF56" t="str">
            <v>n/a</v>
          </cell>
          <cell r="BG56" t="str">
            <v>n/a</v>
          </cell>
          <cell r="BH56" t="str">
            <v>n/a</v>
          </cell>
          <cell r="BI56" t="str">
            <v>n/a</v>
          </cell>
          <cell r="BJ56">
            <v>493000</v>
          </cell>
          <cell r="BK56">
            <v>503000</v>
          </cell>
          <cell r="BL56">
            <v>503000</v>
          </cell>
          <cell r="BM56">
            <v>505000</v>
          </cell>
          <cell r="BN56">
            <v>3420000</v>
          </cell>
          <cell r="BO56">
            <v>3570000</v>
          </cell>
          <cell r="BP56">
            <v>3570000</v>
          </cell>
          <cell r="BQ56">
            <v>3620000</v>
          </cell>
        </row>
        <row r="57">
          <cell r="A57" t="str">
            <v>III.1</v>
          </cell>
          <cell r="B57" t="str">
            <v>FURNITURE (standard unit)</v>
          </cell>
          <cell r="C57">
            <v>60000</v>
          </cell>
          <cell r="D57">
            <v>30000</v>
          </cell>
          <cell r="E57">
            <v>155000</v>
          </cell>
          <cell r="F57">
            <v>150000</v>
          </cell>
          <cell r="G57">
            <v>175000</v>
          </cell>
          <cell r="H57">
            <v>426000</v>
          </cell>
          <cell r="I57">
            <v>175000</v>
          </cell>
          <cell r="J57">
            <v>1100000</v>
          </cell>
          <cell r="K57">
            <v>1030000</v>
          </cell>
          <cell r="L57">
            <v>1175000</v>
          </cell>
          <cell r="M57">
            <v>4400000</v>
          </cell>
          <cell r="N57">
            <v>1900000</v>
          </cell>
          <cell r="O57">
            <v>12000000</v>
          </cell>
          <cell r="P57">
            <v>11200000</v>
          </cell>
          <cell r="Q57">
            <v>13750000</v>
          </cell>
          <cell r="R57">
            <v>450000</v>
          </cell>
          <cell r="S57">
            <v>1900000</v>
          </cell>
          <cell r="T57">
            <v>1750000</v>
          </cell>
          <cell r="U57">
            <v>2100000</v>
          </cell>
          <cell r="V57">
            <v>1400000</v>
          </cell>
          <cell r="W57">
            <v>3100000</v>
          </cell>
          <cell r="X57">
            <v>2600000</v>
          </cell>
          <cell r="Y57">
            <v>3800000</v>
          </cell>
          <cell r="Z57">
            <v>17000</v>
          </cell>
          <cell r="AA57">
            <v>40000</v>
          </cell>
          <cell r="AB57">
            <v>35000</v>
          </cell>
          <cell r="AC57">
            <v>50000</v>
          </cell>
          <cell r="AD57">
            <v>100000</v>
          </cell>
          <cell r="AE57">
            <v>290000</v>
          </cell>
          <cell r="AF57">
            <v>260000</v>
          </cell>
          <cell r="AG57">
            <v>355000</v>
          </cell>
          <cell r="AH57">
            <v>31429.200000000001</v>
          </cell>
          <cell r="AI57">
            <v>81192.100000000006</v>
          </cell>
          <cell r="AJ57">
            <v>78573</v>
          </cell>
          <cell r="AK57">
            <v>91668.500000000015</v>
          </cell>
          <cell r="AL57">
            <v>195000</v>
          </cell>
          <cell r="AM57">
            <v>175000</v>
          </cell>
          <cell r="AN57">
            <v>210000</v>
          </cell>
          <cell r="AO57">
            <v>17500000</v>
          </cell>
          <cell r="AP57">
            <v>16500000</v>
          </cell>
          <cell r="AQ57">
            <v>18000000</v>
          </cell>
          <cell r="AR57">
            <v>2900000</v>
          </cell>
          <cell r="AS57">
            <v>2700000</v>
          </cell>
          <cell r="AT57">
            <v>3000000</v>
          </cell>
          <cell r="AU57">
            <v>90000</v>
          </cell>
          <cell r="AV57">
            <v>30000</v>
          </cell>
          <cell r="AW57">
            <v>250000</v>
          </cell>
          <cell r="AX57">
            <v>175000</v>
          </cell>
          <cell r="AY57">
            <v>275000</v>
          </cell>
          <cell r="AZ57">
            <v>650000</v>
          </cell>
          <cell r="BA57">
            <v>225000</v>
          </cell>
          <cell r="BB57">
            <v>1850000</v>
          </cell>
          <cell r="BC57">
            <v>1200000</v>
          </cell>
          <cell r="BD57">
            <v>1850000</v>
          </cell>
          <cell r="BE57">
            <v>6700000</v>
          </cell>
          <cell r="BF57">
            <v>2300000</v>
          </cell>
          <cell r="BG57">
            <v>18500000</v>
          </cell>
          <cell r="BH57">
            <v>14000000</v>
          </cell>
          <cell r="BI57">
            <v>20000000</v>
          </cell>
          <cell r="BJ57">
            <v>45000</v>
          </cell>
          <cell r="BK57">
            <v>125000</v>
          </cell>
          <cell r="BL57">
            <v>110000</v>
          </cell>
          <cell r="BM57">
            <v>140000</v>
          </cell>
          <cell r="BN57">
            <v>350000</v>
          </cell>
          <cell r="BO57">
            <v>900000</v>
          </cell>
          <cell r="BP57">
            <v>800000</v>
          </cell>
          <cell r="BQ57">
            <v>1000000</v>
          </cell>
        </row>
        <row r="58">
          <cell r="A58" t="str">
            <v>III.2</v>
          </cell>
          <cell r="B58" t="str">
            <v>FURNITURE (small unit)</v>
          </cell>
          <cell r="C58">
            <v>40000</v>
          </cell>
          <cell r="D58">
            <v>20000</v>
          </cell>
          <cell r="E58">
            <v>130000</v>
          </cell>
          <cell r="F58">
            <v>125000</v>
          </cell>
          <cell r="G58">
            <v>150000</v>
          </cell>
          <cell r="H58">
            <v>290000</v>
          </cell>
          <cell r="I58">
            <v>145000</v>
          </cell>
          <cell r="J58">
            <v>850000</v>
          </cell>
          <cell r="K58">
            <v>775000</v>
          </cell>
          <cell r="L58">
            <v>950000</v>
          </cell>
          <cell r="M58">
            <v>3100000</v>
          </cell>
          <cell r="N58">
            <v>1550000</v>
          </cell>
          <cell r="O58">
            <v>9750000</v>
          </cell>
          <cell r="P58">
            <v>8500000</v>
          </cell>
          <cell r="Q58">
            <v>11000000</v>
          </cell>
          <cell r="R58">
            <v>340000</v>
          </cell>
          <cell r="S58">
            <v>1550000</v>
          </cell>
          <cell r="T58">
            <v>1550000</v>
          </cell>
          <cell r="U58">
            <v>1700000</v>
          </cell>
          <cell r="V58">
            <v>1200000</v>
          </cell>
          <cell r="W58">
            <v>2600000</v>
          </cell>
          <cell r="X58">
            <v>2100000</v>
          </cell>
          <cell r="Y58">
            <v>3400000</v>
          </cell>
          <cell r="Z58">
            <v>15000</v>
          </cell>
          <cell r="AA58">
            <v>35000</v>
          </cell>
          <cell r="AB58">
            <v>30000</v>
          </cell>
          <cell r="AC58">
            <v>40000</v>
          </cell>
          <cell r="AD58">
            <v>80000</v>
          </cell>
          <cell r="AE58">
            <v>235000</v>
          </cell>
          <cell r="AF58">
            <v>210000</v>
          </cell>
          <cell r="AG58">
            <v>305000</v>
          </cell>
          <cell r="AH58">
            <v>20952.8</v>
          </cell>
          <cell r="AI58">
            <v>68096.600000000006</v>
          </cell>
          <cell r="AJ58">
            <v>65477.5</v>
          </cell>
          <cell r="AK58">
            <v>78573</v>
          </cell>
          <cell r="AL58">
            <v>155000</v>
          </cell>
          <cell r="AM58">
            <v>140000</v>
          </cell>
          <cell r="AN58">
            <v>170000</v>
          </cell>
          <cell r="AO58">
            <v>15000000</v>
          </cell>
          <cell r="AP58">
            <v>14000000</v>
          </cell>
          <cell r="AQ58">
            <v>16000000</v>
          </cell>
          <cell r="AR58">
            <v>2400000</v>
          </cell>
          <cell r="AS58">
            <v>2200000</v>
          </cell>
          <cell r="AT58">
            <v>2500000</v>
          </cell>
          <cell r="AU58">
            <v>60000</v>
          </cell>
          <cell r="AV58">
            <v>20000</v>
          </cell>
          <cell r="AW58">
            <v>210000</v>
          </cell>
          <cell r="AX58">
            <v>150000</v>
          </cell>
          <cell r="AY58">
            <v>230000</v>
          </cell>
          <cell r="AZ58">
            <v>550000</v>
          </cell>
          <cell r="BA58">
            <v>160000</v>
          </cell>
          <cell r="BB58">
            <v>1600000</v>
          </cell>
          <cell r="BC58">
            <v>1000000</v>
          </cell>
          <cell r="BD58">
            <v>1550000</v>
          </cell>
          <cell r="BE58">
            <v>4450000</v>
          </cell>
          <cell r="BF58">
            <v>1600000</v>
          </cell>
          <cell r="BG58">
            <v>16000000</v>
          </cell>
          <cell r="BH58">
            <v>12000000</v>
          </cell>
          <cell r="BI58">
            <v>17000000</v>
          </cell>
          <cell r="BJ58">
            <v>35000</v>
          </cell>
          <cell r="BK58">
            <v>105000</v>
          </cell>
          <cell r="BL58">
            <v>90000</v>
          </cell>
          <cell r="BM58">
            <v>110000</v>
          </cell>
          <cell r="BN58">
            <v>300000</v>
          </cell>
          <cell r="BO58">
            <v>725000</v>
          </cell>
          <cell r="BP58">
            <v>675000</v>
          </cell>
          <cell r="BQ58">
            <v>800000</v>
          </cell>
        </row>
        <row r="59">
          <cell r="A59" t="str">
            <v>IV.</v>
          </cell>
          <cell r="B59" t="str">
            <v>PATIO</v>
          </cell>
          <cell r="C59" t="str">
            <v>n/a</v>
          </cell>
          <cell r="D59" t="str">
            <v>n/a</v>
          </cell>
          <cell r="E59">
            <v>31000</v>
          </cell>
          <cell r="F59">
            <v>31000</v>
          </cell>
          <cell r="G59">
            <v>31000</v>
          </cell>
          <cell r="H59" t="str">
            <v>n/a</v>
          </cell>
          <cell r="I59" t="str">
            <v>n/a</v>
          </cell>
          <cell r="J59">
            <v>220000</v>
          </cell>
          <cell r="K59">
            <v>220000</v>
          </cell>
          <cell r="L59">
            <v>220000</v>
          </cell>
          <cell r="M59" t="str">
            <v>n/a</v>
          </cell>
          <cell r="N59" t="str">
            <v>n/a</v>
          </cell>
          <cell r="O59">
            <v>2450000</v>
          </cell>
          <cell r="P59">
            <v>2450000</v>
          </cell>
          <cell r="Q59">
            <v>2500000</v>
          </cell>
          <cell r="R59" t="str">
            <v>n/a</v>
          </cell>
          <cell r="S59">
            <v>400000</v>
          </cell>
          <cell r="T59">
            <v>400000</v>
          </cell>
          <cell r="U59">
            <v>400000</v>
          </cell>
          <cell r="V59" t="str">
            <v>n/a</v>
          </cell>
          <cell r="W59">
            <v>950000</v>
          </cell>
          <cell r="X59">
            <v>950000</v>
          </cell>
          <cell r="Y59">
            <v>950000</v>
          </cell>
          <cell r="Z59" t="str">
            <v>n/a</v>
          </cell>
          <cell r="AA59">
            <v>10000</v>
          </cell>
          <cell r="AB59">
            <v>10000</v>
          </cell>
          <cell r="AC59">
            <v>10000</v>
          </cell>
          <cell r="AD59" t="str">
            <v>n/a</v>
          </cell>
          <cell r="AE59">
            <v>66000</v>
          </cell>
          <cell r="AF59">
            <v>66000</v>
          </cell>
          <cell r="AG59">
            <v>66000</v>
          </cell>
          <cell r="AH59">
            <v>0</v>
          </cell>
          <cell r="AI59">
            <v>16238.42</v>
          </cell>
          <cell r="AJ59">
            <v>16238.42</v>
          </cell>
          <cell r="AK59">
            <v>16238.42</v>
          </cell>
          <cell r="AL59">
            <v>55000</v>
          </cell>
          <cell r="AM59">
            <v>55000</v>
          </cell>
          <cell r="AN59">
            <v>60000</v>
          </cell>
          <cell r="AO59">
            <v>4100000</v>
          </cell>
          <cell r="AP59">
            <v>4100000</v>
          </cell>
          <cell r="AQ59">
            <v>4350000</v>
          </cell>
          <cell r="AR59">
            <v>600000</v>
          </cell>
          <cell r="AS59">
            <v>600000</v>
          </cell>
          <cell r="AT59">
            <v>675000</v>
          </cell>
          <cell r="AU59" t="str">
            <v>n/a</v>
          </cell>
          <cell r="AV59" t="str">
            <v>n/a</v>
          </cell>
          <cell r="AW59">
            <v>60000</v>
          </cell>
          <cell r="AX59">
            <v>50000</v>
          </cell>
          <cell r="AY59">
            <v>60000</v>
          </cell>
          <cell r="AZ59" t="str">
            <v>n/a</v>
          </cell>
          <cell r="BA59" t="str">
            <v>n/a</v>
          </cell>
          <cell r="BB59">
            <v>387096.7741935486</v>
          </cell>
          <cell r="BC59">
            <v>322580.64516129048</v>
          </cell>
          <cell r="BD59">
            <v>387096.7741935486</v>
          </cell>
          <cell r="BE59" t="str">
            <v>n/a</v>
          </cell>
          <cell r="BF59" t="str">
            <v>n/a</v>
          </cell>
          <cell r="BG59">
            <v>4411764.7058823528</v>
          </cell>
          <cell r="BH59">
            <v>3676470.588235294</v>
          </cell>
          <cell r="BI59">
            <v>4411764.7058823528</v>
          </cell>
          <cell r="BJ59" t="str">
            <v>n/a</v>
          </cell>
          <cell r="BK59">
            <v>45000</v>
          </cell>
          <cell r="BL59">
            <v>45000</v>
          </cell>
          <cell r="BM59">
            <v>50000</v>
          </cell>
          <cell r="BN59" t="str">
            <v>n/a</v>
          </cell>
          <cell r="BO59">
            <v>300000</v>
          </cell>
          <cell r="BP59">
            <v>300000</v>
          </cell>
          <cell r="BQ59">
            <v>350000</v>
          </cell>
        </row>
        <row r="60">
          <cell r="A60" t="str">
            <v>V</v>
          </cell>
          <cell r="B60" t="str">
            <v>SIGNAGE</v>
          </cell>
          <cell r="C60">
            <v>45000</v>
          </cell>
          <cell r="D60">
            <v>20000</v>
          </cell>
          <cell r="E60">
            <v>60000</v>
          </cell>
          <cell r="F60">
            <v>55000</v>
          </cell>
          <cell r="G60">
            <v>85000</v>
          </cell>
          <cell r="H60">
            <v>320000</v>
          </cell>
          <cell r="I60">
            <v>150000</v>
          </cell>
          <cell r="J60">
            <v>425000</v>
          </cell>
          <cell r="K60">
            <v>390000</v>
          </cell>
          <cell r="L60">
            <v>625000</v>
          </cell>
          <cell r="M60">
            <v>3300000</v>
          </cell>
          <cell r="N60">
            <v>1470588.2352941176</v>
          </cell>
          <cell r="O60">
            <v>4750000</v>
          </cell>
          <cell r="P60">
            <v>4250000</v>
          </cell>
          <cell r="Q60">
            <v>7000000</v>
          </cell>
          <cell r="R60">
            <v>350000</v>
          </cell>
          <cell r="S60">
            <v>650000</v>
          </cell>
          <cell r="T60">
            <v>600000</v>
          </cell>
          <cell r="U60">
            <v>1100000</v>
          </cell>
          <cell r="V60">
            <v>1000000</v>
          </cell>
          <cell r="W60">
            <v>1200000</v>
          </cell>
          <cell r="X60">
            <v>1200000</v>
          </cell>
          <cell r="Y60">
            <v>2300000</v>
          </cell>
          <cell r="Z60">
            <v>12000</v>
          </cell>
          <cell r="AA60">
            <v>19000</v>
          </cell>
          <cell r="AB60">
            <v>16000</v>
          </cell>
          <cell r="AC60">
            <v>27000</v>
          </cell>
          <cell r="AD60">
            <v>75000</v>
          </cell>
          <cell r="AE60">
            <v>115000</v>
          </cell>
          <cell r="AF60">
            <v>115000</v>
          </cell>
          <cell r="AG60">
            <v>190000</v>
          </cell>
          <cell r="AH60">
            <v>23571.900000000005</v>
          </cell>
          <cell r="AI60">
            <v>31429.200000000001</v>
          </cell>
          <cell r="AJ60">
            <v>28810.100000000006</v>
          </cell>
          <cell r="AK60">
            <v>44524.700000000012</v>
          </cell>
          <cell r="AL60">
            <v>50000</v>
          </cell>
          <cell r="AM60">
            <v>45000</v>
          </cell>
          <cell r="AN60">
            <v>60000</v>
          </cell>
          <cell r="AO60">
            <v>3700000</v>
          </cell>
          <cell r="AP60">
            <v>3500000</v>
          </cell>
          <cell r="AQ60">
            <v>4750000</v>
          </cell>
          <cell r="AR60">
            <v>650000</v>
          </cell>
          <cell r="AS60">
            <v>600000</v>
          </cell>
          <cell r="AT60">
            <v>700000</v>
          </cell>
          <cell r="AU60">
            <v>15000</v>
          </cell>
          <cell r="AV60">
            <v>10000</v>
          </cell>
          <cell r="AW60">
            <v>30000</v>
          </cell>
          <cell r="AX60">
            <v>30000</v>
          </cell>
          <cell r="AY60">
            <v>50000</v>
          </cell>
          <cell r="AZ60">
            <v>110000</v>
          </cell>
          <cell r="BA60">
            <v>75000</v>
          </cell>
          <cell r="BB60">
            <v>200000</v>
          </cell>
          <cell r="BC60">
            <v>200000</v>
          </cell>
          <cell r="BD60">
            <v>375000</v>
          </cell>
          <cell r="BE60">
            <v>1300000</v>
          </cell>
          <cell r="BF60">
            <v>850000</v>
          </cell>
          <cell r="BG60">
            <v>2250000</v>
          </cell>
          <cell r="BH60">
            <v>2250000</v>
          </cell>
          <cell r="BI60">
            <v>3750000</v>
          </cell>
          <cell r="BJ60">
            <v>30000</v>
          </cell>
          <cell r="BK60">
            <v>75000</v>
          </cell>
          <cell r="BL60">
            <v>62000</v>
          </cell>
          <cell r="BM60">
            <v>145000</v>
          </cell>
          <cell r="BN60">
            <v>240000</v>
          </cell>
          <cell r="BO60">
            <v>500000</v>
          </cell>
          <cell r="BP60">
            <v>425000</v>
          </cell>
          <cell r="BQ60">
            <v>970000</v>
          </cell>
        </row>
        <row r="61">
          <cell r="A61" t="str">
            <v>VI.1</v>
          </cell>
          <cell r="B61" t="str">
            <v>PYLON 5m (only BK, not included in Capex)</v>
          </cell>
          <cell r="C61" t="str">
            <v>n/a</v>
          </cell>
          <cell r="D61" t="str">
            <v>n/a</v>
          </cell>
          <cell r="E61" t="str">
            <v>n/a</v>
          </cell>
          <cell r="F61" t="str">
            <v>n/a</v>
          </cell>
          <cell r="G61" t="str">
            <v>n/a</v>
          </cell>
          <cell r="H61" t="str">
            <v>n/a</v>
          </cell>
          <cell r="I61" t="str">
            <v>n/a</v>
          </cell>
          <cell r="J61" t="str">
            <v>n/a</v>
          </cell>
          <cell r="K61" t="str">
            <v>n/a</v>
          </cell>
          <cell r="L61" t="str">
            <v>n/a</v>
          </cell>
          <cell r="M61" t="str">
            <v>n/a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 t="str">
            <v>n/a</v>
          </cell>
          <cell r="T61" t="str">
            <v>n/a</v>
          </cell>
          <cell r="U61" t="str">
            <v>n/a</v>
          </cell>
          <cell r="V61" t="str">
            <v>n/a</v>
          </cell>
          <cell r="W61" t="str">
            <v>n/a</v>
          </cell>
          <cell r="X61" t="str">
            <v>n/a</v>
          </cell>
          <cell r="Y61" t="str">
            <v>n/a</v>
          </cell>
          <cell r="Z61" t="str">
            <v>n/a</v>
          </cell>
          <cell r="AA61" t="str">
            <v>n/a</v>
          </cell>
          <cell r="AB61" t="str">
            <v>n/a</v>
          </cell>
          <cell r="AC61" t="str">
            <v>n/a</v>
          </cell>
          <cell r="AD61" t="str">
            <v>n/a</v>
          </cell>
          <cell r="AE61" t="str">
            <v>n/a</v>
          </cell>
          <cell r="AF61" t="str">
            <v>n/a</v>
          </cell>
          <cell r="AG61" t="str">
            <v>n/a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 t="str">
            <v>n/a</v>
          </cell>
          <cell r="AM61" t="str">
            <v>n/a</v>
          </cell>
          <cell r="AN61" t="str">
            <v>n/a</v>
          </cell>
          <cell r="AO61" t="str">
            <v>n/a</v>
          </cell>
          <cell r="AP61" t="str">
            <v>n/a</v>
          </cell>
          <cell r="AQ61" t="str">
            <v>n/a</v>
          </cell>
          <cell r="AR61" t="str">
            <v>n/a</v>
          </cell>
          <cell r="AS61" t="str">
            <v>n/a</v>
          </cell>
          <cell r="AT61" t="str">
            <v>n/a</v>
          </cell>
          <cell r="AU61" t="str">
            <v>n/a</v>
          </cell>
          <cell r="AV61" t="str">
            <v>n/a</v>
          </cell>
          <cell r="AW61" t="str">
            <v>n/a</v>
          </cell>
          <cell r="AX61" t="str">
            <v>n/a</v>
          </cell>
          <cell r="AY61" t="str">
            <v>n/a</v>
          </cell>
          <cell r="AZ61" t="str">
            <v>n/a</v>
          </cell>
          <cell r="BA61" t="str">
            <v>n/a</v>
          </cell>
          <cell r="BB61" t="str">
            <v>n/a</v>
          </cell>
          <cell r="BC61" t="str">
            <v>n/a</v>
          </cell>
          <cell r="BD61" t="str">
            <v>n/a</v>
          </cell>
          <cell r="BE61" t="str">
            <v>n/a</v>
          </cell>
          <cell r="BF61" t="str">
            <v>n/a</v>
          </cell>
          <cell r="BG61" t="str">
            <v>n/a</v>
          </cell>
          <cell r="BH61" t="str">
            <v>n/a</v>
          </cell>
          <cell r="BI61" t="str">
            <v>n/a</v>
          </cell>
          <cell r="BJ61" t="str">
            <v>n/a</v>
          </cell>
          <cell r="BK61" t="str">
            <v>n/a</v>
          </cell>
          <cell r="BL61" t="str">
            <v>n/a</v>
          </cell>
          <cell r="BM61">
            <v>35000</v>
          </cell>
          <cell r="BN61" t="str">
            <v>n/a</v>
          </cell>
          <cell r="BO61" t="str">
            <v>n/a</v>
          </cell>
          <cell r="BP61" t="str">
            <v>n/a</v>
          </cell>
          <cell r="BQ61">
            <v>271000</v>
          </cell>
        </row>
        <row r="62">
          <cell r="A62" t="str">
            <v>VI.2</v>
          </cell>
          <cell r="B62" t="str">
            <v>PYLON 9m (only KFC, not included in Capex)</v>
          </cell>
          <cell r="C62" t="str">
            <v>n/a</v>
          </cell>
          <cell r="D62" t="str">
            <v>n/a</v>
          </cell>
          <cell r="E62" t="str">
            <v>n/a</v>
          </cell>
          <cell r="F62" t="str">
            <v>n/a</v>
          </cell>
          <cell r="G62">
            <v>45000</v>
          </cell>
          <cell r="H62" t="str">
            <v>n/a</v>
          </cell>
          <cell r="I62" t="str">
            <v>n/a</v>
          </cell>
          <cell r="J62" t="str">
            <v>n/a</v>
          </cell>
          <cell r="K62" t="str">
            <v>n/a</v>
          </cell>
          <cell r="L62">
            <v>310000</v>
          </cell>
          <cell r="M62" t="str">
            <v>n/a</v>
          </cell>
          <cell r="N62" t="str">
            <v>n/a</v>
          </cell>
          <cell r="O62" t="str">
            <v>n/a</v>
          </cell>
          <cell r="P62" t="str">
            <v>n/a</v>
          </cell>
          <cell r="Q62">
            <v>3600000</v>
          </cell>
          <cell r="R62" t="str">
            <v>n/a</v>
          </cell>
          <cell r="S62" t="str">
            <v>n/a</v>
          </cell>
          <cell r="T62" t="str">
            <v>n/a</v>
          </cell>
          <cell r="U62">
            <v>475000</v>
          </cell>
          <cell r="V62" t="str">
            <v>n/a</v>
          </cell>
          <cell r="W62" t="str">
            <v>n/a</v>
          </cell>
          <cell r="X62" t="str">
            <v>n/a</v>
          </cell>
          <cell r="Y62">
            <v>1100000</v>
          </cell>
          <cell r="Z62" t="str">
            <v>n/a</v>
          </cell>
          <cell r="AA62" t="str">
            <v>n/a</v>
          </cell>
          <cell r="AB62" t="str">
            <v>n/a</v>
          </cell>
          <cell r="AC62">
            <v>11900</v>
          </cell>
          <cell r="AD62" t="str">
            <v>n/a</v>
          </cell>
          <cell r="AE62" t="str">
            <v>n/a</v>
          </cell>
          <cell r="AF62" t="str">
            <v>n/a</v>
          </cell>
          <cell r="AG62">
            <v>88000</v>
          </cell>
          <cell r="AH62">
            <v>0</v>
          </cell>
          <cell r="AI62">
            <v>0</v>
          </cell>
          <cell r="AJ62">
            <v>0</v>
          </cell>
          <cell r="AK62">
            <v>24315.789473684206</v>
          </cell>
          <cell r="AL62" t="str">
            <v>n/a</v>
          </cell>
          <cell r="AM62" t="str">
            <v>n/a</v>
          </cell>
          <cell r="AN62">
            <v>47000</v>
          </cell>
          <cell r="AO62" t="str">
            <v>n/a</v>
          </cell>
          <cell r="AP62" t="str">
            <v>n/a</v>
          </cell>
          <cell r="AQ62">
            <v>3600000</v>
          </cell>
          <cell r="AR62" t="str">
            <v>n/a</v>
          </cell>
          <cell r="AS62" t="str">
            <v>n/a</v>
          </cell>
          <cell r="AT62">
            <v>475000</v>
          </cell>
          <cell r="AU62" t="str">
            <v>n/a</v>
          </cell>
          <cell r="AV62" t="str">
            <v>n/a</v>
          </cell>
          <cell r="AW62" t="str">
            <v>n/a</v>
          </cell>
          <cell r="AX62" t="str">
            <v>n/a</v>
          </cell>
          <cell r="AY62">
            <v>47000</v>
          </cell>
          <cell r="AZ62" t="str">
            <v>n/a</v>
          </cell>
          <cell r="BA62" t="str">
            <v>n/a</v>
          </cell>
          <cell r="BB62" t="str">
            <v>n/a</v>
          </cell>
          <cell r="BC62" t="str">
            <v>n/a</v>
          </cell>
          <cell r="BD62">
            <v>310000</v>
          </cell>
          <cell r="BE62" t="str">
            <v>n/a</v>
          </cell>
          <cell r="BF62" t="str">
            <v>n/a</v>
          </cell>
          <cell r="BG62" t="str">
            <v>n/a</v>
          </cell>
          <cell r="BH62" t="str">
            <v>n/a</v>
          </cell>
          <cell r="BI62">
            <v>3600000</v>
          </cell>
          <cell r="BJ62" t="str">
            <v>n/a</v>
          </cell>
          <cell r="BK62" t="str">
            <v>n/a</v>
          </cell>
          <cell r="BL62" t="str">
            <v>n/a</v>
          </cell>
          <cell r="BM62" t="str">
            <v>n/a</v>
          </cell>
          <cell r="BN62" t="str">
            <v>n/a</v>
          </cell>
          <cell r="BO62" t="str">
            <v>n/a</v>
          </cell>
          <cell r="BP62" t="str">
            <v>n/a</v>
          </cell>
          <cell r="BQ62" t="str">
            <v>n/a</v>
          </cell>
        </row>
        <row r="63">
          <cell r="A63" t="str">
            <v>VI.3</v>
          </cell>
          <cell r="B63" t="str">
            <v>PYLON 12m</v>
          </cell>
          <cell r="C63" t="str">
            <v>n/a</v>
          </cell>
          <cell r="D63" t="str">
            <v>n/a</v>
          </cell>
          <cell r="E63" t="str">
            <v>n/a</v>
          </cell>
          <cell r="F63" t="str">
            <v>n/a</v>
          </cell>
          <cell r="G63">
            <v>70000</v>
          </cell>
          <cell r="H63" t="str">
            <v>n/a</v>
          </cell>
          <cell r="I63" t="str">
            <v>n/a</v>
          </cell>
          <cell r="J63" t="str">
            <v>n/a</v>
          </cell>
          <cell r="K63" t="str">
            <v>n/a</v>
          </cell>
          <cell r="L63">
            <v>460000</v>
          </cell>
          <cell r="M63" t="str">
            <v>n/a</v>
          </cell>
          <cell r="N63" t="str">
            <v>n/a</v>
          </cell>
          <cell r="O63" t="str">
            <v>n/a</v>
          </cell>
          <cell r="P63" t="str">
            <v>n/a</v>
          </cell>
          <cell r="Q63">
            <v>5200000</v>
          </cell>
          <cell r="R63" t="str">
            <v>n/a</v>
          </cell>
          <cell r="S63" t="str">
            <v>n/a</v>
          </cell>
          <cell r="T63" t="str">
            <v>n/a</v>
          </cell>
          <cell r="U63">
            <v>700000</v>
          </cell>
          <cell r="V63" t="str">
            <v>n/a</v>
          </cell>
          <cell r="W63" t="str">
            <v>n/a</v>
          </cell>
          <cell r="X63" t="str">
            <v>n/a</v>
          </cell>
          <cell r="Y63">
            <v>1705000</v>
          </cell>
          <cell r="Z63" t="str">
            <v>n/a</v>
          </cell>
          <cell r="AA63" t="str">
            <v>n/a</v>
          </cell>
          <cell r="AB63" t="str">
            <v>n/a</v>
          </cell>
          <cell r="AC63">
            <v>17725</v>
          </cell>
          <cell r="AD63" t="str">
            <v>n/a</v>
          </cell>
          <cell r="AE63" t="str">
            <v>n/a</v>
          </cell>
          <cell r="AF63" t="str">
            <v>n/a</v>
          </cell>
          <cell r="AG63">
            <v>130900</v>
          </cell>
          <cell r="AH63">
            <v>0</v>
          </cell>
          <cell r="AI63">
            <v>0</v>
          </cell>
          <cell r="AJ63">
            <v>0</v>
          </cell>
          <cell r="AK63">
            <v>35894.73684210526</v>
          </cell>
          <cell r="AL63" t="str">
            <v>n/a</v>
          </cell>
          <cell r="AM63" t="str">
            <v>n/a</v>
          </cell>
          <cell r="AN63">
            <v>70000</v>
          </cell>
          <cell r="AO63" t="str">
            <v>n/a</v>
          </cell>
          <cell r="AP63" t="str">
            <v>n/a</v>
          </cell>
          <cell r="AQ63">
            <v>5200000</v>
          </cell>
          <cell r="AR63" t="str">
            <v>n/a</v>
          </cell>
          <cell r="AS63" t="str">
            <v>n/a</v>
          </cell>
          <cell r="AT63">
            <v>700000</v>
          </cell>
          <cell r="AU63" t="str">
            <v>n/a</v>
          </cell>
          <cell r="AV63" t="str">
            <v>n/a</v>
          </cell>
          <cell r="AW63" t="str">
            <v>n/a</v>
          </cell>
          <cell r="AX63" t="str">
            <v>n/a</v>
          </cell>
          <cell r="AY63">
            <v>70000</v>
          </cell>
          <cell r="AZ63" t="str">
            <v>n/a</v>
          </cell>
          <cell r="BA63" t="str">
            <v>n/a</v>
          </cell>
          <cell r="BB63" t="str">
            <v>n/a</v>
          </cell>
          <cell r="BC63" t="str">
            <v>n/a</v>
          </cell>
          <cell r="BD63">
            <v>460000</v>
          </cell>
          <cell r="BE63" t="str">
            <v>n/a</v>
          </cell>
          <cell r="BF63" t="str">
            <v>n/a</v>
          </cell>
          <cell r="BG63" t="str">
            <v>n/a</v>
          </cell>
          <cell r="BH63" t="str">
            <v>n/a</v>
          </cell>
          <cell r="BI63">
            <v>5200000</v>
          </cell>
          <cell r="BJ63" t="str">
            <v>n/a</v>
          </cell>
          <cell r="BK63" t="str">
            <v>n/a</v>
          </cell>
          <cell r="BL63" t="str">
            <v>n/a</v>
          </cell>
          <cell r="BM63">
            <v>70000</v>
          </cell>
          <cell r="BN63" t="str">
            <v>n/a</v>
          </cell>
          <cell r="BO63" t="str">
            <v>n/a</v>
          </cell>
          <cell r="BP63" t="str">
            <v>n/a</v>
          </cell>
          <cell r="BQ63">
            <v>468000</v>
          </cell>
        </row>
        <row r="64">
          <cell r="A64" t="str">
            <v>VI.4</v>
          </cell>
          <cell r="B64" t="str">
            <v>PYLON 15m</v>
          </cell>
          <cell r="C64" t="str">
            <v>n/a</v>
          </cell>
          <cell r="D64" t="str">
            <v>n/a</v>
          </cell>
          <cell r="E64" t="str">
            <v>n/a</v>
          </cell>
          <cell r="F64" t="str">
            <v>n/a</v>
          </cell>
          <cell r="G64">
            <v>90000</v>
          </cell>
          <cell r="H64" t="str">
            <v>n/a</v>
          </cell>
          <cell r="I64" t="str">
            <v>n/a</v>
          </cell>
          <cell r="J64" t="str">
            <v>n/a</v>
          </cell>
          <cell r="K64" t="str">
            <v>n/a</v>
          </cell>
          <cell r="L64">
            <v>625000</v>
          </cell>
          <cell r="M64" t="str">
            <v>n/a</v>
          </cell>
          <cell r="N64" t="str">
            <v>n/a</v>
          </cell>
          <cell r="O64" t="str">
            <v>n/a</v>
          </cell>
          <cell r="P64" t="str">
            <v>n/a</v>
          </cell>
          <cell r="Q64">
            <v>7100000</v>
          </cell>
          <cell r="R64" t="str">
            <v>n/a</v>
          </cell>
          <cell r="S64" t="str">
            <v>n/a</v>
          </cell>
          <cell r="T64" t="str">
            <v>n/a</v>
          </cell>
          <cell r="U64">
            <v>960000</v>
          </cell>
          <cell r="V64" t="str">
            <v>n/a</v>
          </cell>
          <cell r="W64" t="str">
            <v>n/a</v>
          </cell>
          <cell r="X64" t="str">
            <v>n/a</v>
          </cell>
          <cell r="Y64">
            <v>2330000</v>
          </cell>
          <cell r="Z64" t="str">
            <v>n/a</v>
          </cell>
          <cell r="AA64" t="str">
            <v>n/a</v>
          </cell>
          <cell r="AB64" t="str">
            <v>n/a</v>
          </cell>
          <cell r="AC64">
            <v>24300</v>
          </cell>
          <cell r="AD64" t="str">
            <v>n/a</v>
          </cell>
          <cell r="AE64" t="str">
            <v>n/a</v>
          </cell>
          <cell r="AF64" t="str">
            <v>n/a</v>
          </cell>
          <cell r="AG64">
            <v>180000</v>
          </cell>
          <cell r="AH64">
            <v>0</v>
          </cell>
          <cell r="AI64">
            <v>0</v>
          </cell>
          <cell r="AJ64">
            <v>0</v>
          </cell>
          <cell r="AK64">
            <v>49210.526315789466</v>
          </cell>
          <cell r="AL64" t="str">
            <v>n/a</v>
          </cell>
          <cell r="AM64" t="str">
            <v>n/a</v>
          </cell>
          <cell r="AN64">
            <v>96000</v>
          </cell>
          <cell r="AO64" t="str">
            <v>n/a</v>
          </cell>
          <cell r="AP64" t="str">
            <v>n/a</v>
          </cell>
          <cell r="AQ64">
            <v>7100000</v>
          </cell>
          <cell r="AR64" t="str">
            <v>n/a</v>
          </cell>
          <cell r="AS64" t="str">
            <v>n/a</v>
          </cell>
          <cell r="AT64">
            <v>960000</v>
          </cell>
          <cell r="AU64" t="str">
            <v>n/a</v>
          </cell>
          <cell r="AV64" t="str">
            <v>n/a</v>
          </cell>
          <cell r="AW64" t="str">
            <v>n/a</v>
          </cell>
          <cell r="AX64" t="str">
            <v>n/a</v>
          </cell>
          <cell r="AY64">
            <v>96000</v>
          </cell>
          <cell r="AZ64" t="str">
            <v>n/a</v>
          </cell>
          <cell r="BA64" t="str">
            <v>n/a</v>
          </cell>
          <cell r="BB64" t="str">
            <v>n/a</v>
          </cell>
          <cell r="BC64" t="str">
            <v>n/a</v>
          </cell>
          <cell r="BD64">
            <v>625000</v>
          </cell>
          <cell r="BE64" t="str">
            <v>n/a</v>
          </cell>
          <cell r="BF64" t="str">
            <v>n/a</v>
          </cell>
          <cell r="BG64" t="str">
            <v>n/a</v>
          </cell>
          <cell r="BH64" t="str">
            <v>n/a</v>
          </cell>
          <cell r="BI64">
            <v>7100000</v>
          </cell>
          <cell r="BJ64" t="str">
            <v>n/a</v>
          </cell>
          <cell r="BK64" t="str">
            <v>n/a</v>
          </cell>
          <cell r="BL64" t="str">
            <v>n/a</v>
          </cell>
          <cell r="BM64">
            <v>90000</v>
          </cell>
          <cell r="BN64" t="str">
            <v>n/a</v>
          </cell>
          <cell r="BO64" t="str">
            <v>n/a</v>
          </cell>
          <cell r="BP64" t="str">
            <v>n/a</v>
          </cell>
          <cell r="BQ64">
            <v>625000</v>
          </cell>
        </row>
        <row r="65">
          <cell r="A65" t="str">
            <v>VI.5</v>
          </cell>
          <cell r="B65" t="str">
            <v>PYLON 18m</v>
          </cell>
          <cell r="C65" t="str">
            <v>n/a</v>
          </cell>
          <cell r="D65" t="str">
            <v>n/a</v>
          </cell>
          <cell r="E65" t="str">
            <v>n/a</v>
          </cell>
          <cell r="F65" t="str">
            <v>n/a</v>
          </cell>
          <cell r="G65">
            <v>110000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>
            <v>790000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>
            <v>9000000</v>
          </cell>
          <cell r="R65" t="str">
            <v>n/a</v>
          </cell>
          <cell r="S65" t="str">
            <v>n/a</v>
          </cell>
          <cell r="T65" t="str">
            <v>n/a</v>
          </cell>
          <cell r="U65">
            <v>1100000</v>
          </cell>
          <cell r="V65" t="str">
            <v>n/a</v>
          </cell>
          <cell r="W65" t="str">
            <v>n/a</v>
          </cell>
          <cell r="X65" t="str">
            <v>n/a</v>
          </cell>
          <cell r="Y65">
            <v>2910000</v>
          </cell>
          <cell r="Z65" t="str">
            <v>n/a</v>
          </cell>
          <cell r="AA65" t="str">
            <v>n/a</v>
          </cell>
          <cell r="AB65" t="str">
            <v>n/a</v>
          </cell>
          <cell r="AC65">
            <v>30400</v>
          </cell>
          <cell r="AD65" t="str">
            <v>n/a</v>
          </cell>
          <cell r="AE65" t="str">
            <v>n/a</v>
          </cell>
          <cell r="AF65" t="str">
            <v>n/a</v>
          </cell>
          <cell r="AG65">
            <v>225000</v>
          </cell>
          <cell r="AH65">
            <v>0</v>
          </cell>
          <cell r="AI65">
            <v>0</v>
          </cell>
          <cell r="AJ65">
            <v>0</v>
          </cell>
          <cell r="AK65">
            <v>56736.842105263153</v>
          </cell>
          <cell r="AL65" t="str">
            <v>n/a</v>
          </cell>
          <cell r="AM65" t="str">
            <v>n/a</v>
          </cell>
          <cell r="AN65">
            <v>120000</v>
          </cell>
          <cell r="AO65" t="str">
            <v>n/a</v>
          </cell>
          <cell r="AP65" t="str">
            <v>n/a</v>
          </cell>
          <cell r="AQ65">
            <v>9000000</v>
          </cell>
          <cell r="AR65" t="str">
            <v>n/a</v>
          </cell>
          <cell r="AS65" t="str">
            <v>n/a</v>
          </cell>
          <cell r="AT65">
            <v>1100000</v>
          </cell>
          <cell r="AU65" t="str">
            <v>n/a</v>
          </cell>
          <cell r="AV65" t="str">
            <v>n/a</v>
          </cell>
          <cell r="AW65" t="str">
            <v>n/a</v>
          </cell>
          <cell r="AX65" t="str">
            <v>n/a</v>
          </cell>
          <cell r="AY65">
            <v>120000</v>
          </cell>
          <cell r="AZ65" t="str">
            <v>n/a</v>
          </cell>
          <cell r="BA65" t="str">
            <v>n/a</v>
          </cell>
          <cell r="BB65" t="str">
            <v>n/a</v>
          </cell>
          <cell r="BC65" t="str">
            <v>n/a</v>
          </cell>
          <cell r="BD65">
            <v>790000</v>
          </cell>
          <cell r="BE65" t="str">
            <v>n/a</v>
          </cell>
          <cell r="BF65" t="str">
            <v>n/a</v>
          </cell>
          <cell r="BG65" t="str">
            <v>n/a</v>
          </cell>
          <cell r="BH65" t="str">
            <v>n/a</v>
          </cell>
          <cell r="BI65">
            <v>9000000</v>
          </cell>
          <cell r="BJ65" t="str">
            <v>n/a</v>
          </cell>
          <cell r="BK65" t="str">
            <v>n/a</v>
          </cell>
          <cell r="BL65" t="str">
            <v>n/a</v>
          </cell>
          <cell r="BM65">
            <v>115000</v>
          </cell>
          <cell r="BN65" t="str">
            <v>n/a</v>
          </cell>
          <cell r="BO65" t="str">
            <v>n/a</v>
          </cell>
          <cell r="BP65" t="str">
            <v>n/a</v>
          </cell>
          <cell r="BQ65">
            <v>867000</v>
          </cell>
        </row>
        <row r="66">
          <cell r="A66" t="str">
            <v>VI.6</v>
          </cell>
          <cell r="B66" t="str">
            <v>PYLON 20m</v>
          </cell>
          <cell r="C66" t="str">
            <v>n/a</v>
          </cell>
          <cell r="D66" t="str">
            <v>n/a</v>
          </cell>
          <cell r="E66" t="str">
            <v>n/a</v>
          </cell>
          <cell r="F66" t="str">
            <v>n/a</v>
          </cell>
          <cell r="G66">
            <v>140000</v>
          </cell>
          <cell r="H66" t="str">
            <v>n/a</v>
          </cell>
          <cell r="I66" t="str">
            <v>n/a</v>
          </cell>
          <cell r="J66" t="str">
            <v>n/a</v>
          </cell>
          <cell r="K66" t="str">
            <v>n/a</v>
          </cell>
          <cell r="L66">
            <v>990000</v>
          </cell>
          <cell r="M66" t="str">
            <v>n/a</v>
          </cell>
          <cell r="N66" t="str">
            <v>n/a</v>
          </cell>
          <cell r="O66" t="str">
            <v>n/a</v>
          </cell>
          <cell r="P66" t="str">
            <v>n/a</v>
          </cell>
          <cell r="Q66">
            <v>11100000</v>
          </cell>
          <cell r="R66" t="str">
            <v>n/a</v>
          </cell>
          <cell r="S66" t="str">
            <v>n/a</v>
          </cell>
          <cell r="T66" t="str">
            <v>n/a</v>
          </cell>
          <cell r="U66">
            <v>1450000</v>
          </cell>
          <cell r="V66" t="str">
            <v>n/a</v>
          </cell>
          <cell r="W66" t="str">
            <v>n/a</v>
          </cell>
          <cell r="X66" t="str">
            <v>n/a</v>
          </cell>
          <cell r="Y66">
            <v>3645000</v>
          </cell>
          <cell r="Z66" t="str">
            <v>n/a</v>
          </cell>
          <cell r="AA66" t="str">
            <v>n/a</v>
          </cell>
          <cell r="AB66" t="str">
            <v>n/a</v>
          </cell>
          <cell r="AC66">
            <v>37975</v>
          </cell>
          <cell r="AD66" t="str">
            <v>n/a</v>
          </cell>
          <cell r="AE66" t="str">
            <v>n/a</v>
          </cell>
          <cell r="AF66" t="str">
            <v>n/a</v>
          </cell>
          <cell r="AG66">
            <v>281000</v>
          </cell>
          <cell r="AH66">
            <v>0</v>
          </cell>
          <cell r="AI66">
            <v>0</v>
          </cell>
          <cell r="AJ66">
            <v>0</v>
          </cell>
          <cell r="AK66">
            <v>74684.210526315772</v>
          </cell>
          <cell r="AL66" t="str">
            <v>n/a</v>
          </cell>
          <cell r="AM66" t="str">
            <v>n/a</v>
          </cell>
          <cell r="AN66">
            <v>150000</v>
          </cell>
          <cell r="AO66" t="str">
            <v>n/a</v>
          </cell>
          <cell r="AP66" t="str">
            <v>n/a</v>
          </cell>
          <cell r="AQ66">
            <v>11100000</v>
          </cell>
          <cell r="AR66" t="str">
            <v>n/a</v>
          </cell>
          <cell r="AS66" t="str">
            <v>n/a</v>
          </cell>
          <cell r="AT66">
            <v>1450000</v>
          </cell>
          <cell r="AU66" t="str">
            <v>n/a</v>
          </cell>
          <cell r="AV66" t="str">
            <v>n/a</v>
          </cell>
          <cell r="AW66" t="str">
            <v>n/a</v>
          </cell>
          <cell r="AX66" t="str">
            <v>n/a</v>
          </cell>
          <cell r="AY66">
            <v>150000</v>
          </cell>
          <cell r="AZ66" t="str">
            <v>n/a</v>
          </cell>
          <cell r="BA66" t="str">
            <v>n/a</v>
          </cell>
          <cell r="BB66" t="str">
            <v>n/a</v>
          </cell>
          <cell r="BC66" t="str">
            <v>n/a</v>
          </cell>
          <cell r="BD66">
            <v>990000</v>
          </cell>
          <cell r="BE66" t="str">
            <v>n/a</v>
          </cell>
          <cell r="BF66" t="str">
            <v>n/a</v>
          </cell>
          <cell r="BG66" t="str">
            <v>n/a</v>
          </cell>
          <cell r="BH66" t="str">
            <v>n/a</v>
          </cell>
          <cell r="BI66">
            <v>11100000</v>
          </cell>
          <cell r="BJ66" t="str">
            <v>n/a</v>
          </cell>
          <cell r="BK66" t="str">
            <v>n/a</v>
          </cell>
          <cell r="BL66" t="str">
            <v>n/a</v>
          </cell>
          <cell r="BM66">
            <v>150000</v>
          </cell>
          <cell r="BN66" t="str">
            <v>n/a</v>
          </cell>
          <cell r="BO66" t="str">
            <v>n/a</v>
          </cell>
          <cell r="BP66" t="str">
            <v>n/a</v>
          </cell>
          <cell r="BQ66">
            <v>1085000</v>
          </cell>
        </row>
        <row r="67">
          <cell r="A67" t="str">
            <v>VI.7</v>
          </cell>
          <cell r="B67" t="str">
            <v>PYLON 22m</v>
          </cell>
          <cell r="C67" t="str">
            <v>n/a</v>
          </cell>
          <cell r="D67" t="str">
            <v>n/a</v>
          </cell>
          <cell r="E67" t="str">
            <v>n/a</v>
          </cell>
          <cell r="F67" t="str">
            <v>n/a</v>
          </cell>
          <cell r="G67">
            <v>160000</v>
          </cell>
          <cell r="H67" t="str">
            <v>n/a</v>
          </cell>
          <cell r="I67" t="str">
            <v>n/a</v>
          </cell>
          <cell r="J67" t="str">
            <v>n/a</v>
          </cell>
          <cell r="K67" t="str">
            <v>n/a</v>
          </cell>
          <cell r="L67">
            <v>1125000</v>
          </cell>
          <cell r="M67" t="str">
            <v>n/a</v>
          </cell>
          <cell r="N67" t="str">
            <v>n/a</v>
          </cell>
          <cell r="O67" t="str">
            <v>n/a</v>
          </cell>
          <cell r="P67" t="str">
            <v>n/a</v>
          </cell>
          <cell r="Q67">
            <v>12600000</v>
          </cell>
          <cell r="R67" t="str">
            <v>n/a</v>
          </cell>
          <cell r="S67" t="str">
            <v>n/a</v>
          </cell>
          <cell r="T67" t="str">
            <v>n/a</v>
          </cell>
          <cell r="U67">
            <v>1650000</v>
          </cell>
          <cell r="V67" t="str">
            <v>n/a</v>
          </cell>
          <cell r="W67" t="str">
            <v>n/a</v>
          </cell>
          <cell r="X67" t="str">
            <v>n/a</v>
          </cell>
          <cell r="Y67">
            <v>4130000</v>
          </cell>
          <cell r="Z67" t="str">
            <v>n/a</v>
          </cell>
          <cell r="AA67" t="str">
            <v>n/a</v>
          </cell>
          <cell r="AB67" t="str">
            <v>n/a</v>
          </cell>
          <cell r="AC67">
            <v>40050</v>
          </cell>
          <cell r="AD67" t="str">
            <v>n/a</v>
          </cell>
          <cell r="AE67" t="str">
            <v>n/a</v>
          </cell>
          <cell r="AF67" t="str">
            <v>n/a</v>
          </cell>
          <cell r="AG67">
            <v>318000</v>
          </cell>
          <cell r="AH67">
            <v>0</v>
          </cell>
          <cell r="AI67">
            <v>0</v>
          </cell>
          <cell r="AJ67">
            <v>0</v>
          </cell>
          <cell r="AK67">
            <v>83947.368421052612</v>
          </cell>
          <cell r="AL67" t="str">
            <v>n/a</v>
          </cell>
          <cell r="AM67" t="str">
            <v>n/a</v>
          </cell>
          <cell r="AN67">
            <v>170000</v>
          </cell>
          <cell r="AO67" t="str">
            <v>n/a</v>
          </cell>
          <cell r="AP67" t="str">
            <v>n/a</v>
          </cell>
          <cell r="AQ67">
            <v>12600000</v>
          </cell>
          <cell r="AR67" t="str">
            <v>n/a</v>
          </cell>
          <cell r="AS67" t="str">
            <v>n/a</v>
          </cell>
          <cell r="AT67">
            <v>1650000</v>
          </cell>
          <cell r="AU67" t="str">
            <v>n/a</v>
          </cell>
          <cell r="AV67" t="str">
            <v>n/a</v>
          </cell>
          <cell r="AW67" t="str">
            <v>n/a</v>
          </cell>
          <cell r="AX67" t="str">
            <v>n/a</v>
          </cell>
          <cell r="AY67">
            <v>170000</v>
          </cell>
          <cell r="AZ67" t="str">
            <v>n/a</v>
          </cell>
          <cell r="BA67" t="str">
            <v>n/a</v>
          </cell>
          <cell r="BB67" t="str">
            <v>n/a</v>
          </cell>
          <cell r="BC67" t="str">
            <v>n/a</v>
          </cell>
          <cell r="BD67">
            <v>1125000</v>
          </cell>
          <cell r="BE67" t="str">
            <v>n/a</v>
          </cell>
          <cell r="BF67" t="str">
            <v>n/a</v>
          </cell>
          <cell r="BG67" t="str">
            <v>n/a</v>
          </cell>
          <cell r="BH67" t="str">
            <v>n/a</v>
          </cell>
          <cell r="BI67">
            <v>12600000</v>
          </cell>
          <cell r="BJ67" t="str">
            <v>n/a</v>
          </cell>
          <cell r="BK67" t="str">
            <v>n/a</v>
          </cell>
          <cell r="BL67" t="str">
            <v>n/a</v>
          </cell>
          <cell r="BM67">
            <v>170000</v>
          </cell>
          <cell r="BN67" t="str">
            <v>n/a</v>
          </cell>
          <cell r="BO67" t="str">
            <v>n/a</v>
          </cell>
          <cell r="BP67" t="str">
            <v>n/a</v>
          </cell>
          <cell r="BQ67">
            <v>1235000</v>
          </cell>
        </row>
        <row r="68">
          <cell r="A68" t="str">
            <v>VI.8</v>
          </cell>
          <cell r="B68" t="str">
            <v>PYLON 25m</v>
          </cell>
          <cell r="C68" t="str">
            <v>n/a</v>
          </cell>
          <cell r="D68" t="str">
            <v>n/a</v>
          </cell>
          <cell r="E68" t="str">
            <v>n/a</v>
          </cell>
          <cell r="F68" t="str">
            <v>n/a</v>
          </cell>
          <cell r="G68">
            <v>180000</v>
          </cell>
          <cell r="H68" t="str">
            <v>n/a</v>
          </cell>
          <cell r="I68" t="str">
            <v>n/a</v>
          </cell>
          <cell r="J68" t="str">
            <v>n/a</v>
          </cell>
          <cell r="K68" t="str">
            <v>n/a</v>
          </cell>
          <cell r="L68">
            <v>1280000</v>
          </cell>
          <cell r="M68" t="str">
            <v>n/a</v>
          </cell>
          <cell r="N68" t="str">
            <v>n/a</v>
          </cell>
          <cell r="O68" t="str">
            <v>n/a</v>
          </cell>
          <cell r="P68" t="str">
            <v>n/a</v>
          </cell>
          <cell r="Q68">
            <v>14250000</v>
          </cell>
          <cell r="R68" t="str">
            <v>n/a</v>
          </cell>
          <cell r="S68" t="str">
            <v>n/a</v>
          </cell>
          <cell r="T68" t="str">
            <v>n/a</v>
          </cell>
          <cell r="U68">
            <v>1900000</v>
          </cell>
          <cell r="V68" t="str">
            <v>n/a</v>
          </cell>
          <cell r="W68" t="str">
            <v>n/a</v>
          </cell>
          <cell r="X68" t="str">
            <v>n/a</v>
          </cell>
          <cell r="Y68">
            <v>4685000</v>
          </cell>
          <cell r="Z68" t="str">
            <v>n/a</v>
          </cell>
          <cell r="AA68" t="str">
            <v>n/a</v>
          </cell>
          <cell r="AB68" t="str">
            <v>n/a</v>
          </cell>
          <cell r="AC68">
            <v>48900</v>
          </cell>
          <cell r="AD68" t="str">
            <v>n/a</v>
          </cell>
          <cell r="AE68" t="str">
            <v>n/a</v>
          </cell>
          <cell r="AF68" t="str">
            <v>n/a</v>
          </cell>
          <cell r="AG68">
            <v>361000</v>
          </cell>
          <cell r="AH68">
            <v>0</v>
          </cell>
          <cell r="AI68">
            <v>0</v>
          </cell>
          <cell r="AJ68">
            <v>0</v>
          </cell>
          <cell r="AK68">
            <v>95526.315789473665</v>
          </cell>
          <cell r="AL68" t="str">
            <v>n/a</v>
          </cell>
          <cell r="AM68" t="str">
            <v>n/a</v>
          </cell>
          <cell r="AN68">
            <v>193000</v>
          </cell>
          <cell r="AO68" t="str">
            <v>n/a</v>
          </cell>
          <cell r="AP68" t="str">
            <v>n/a</v>
          </cell>
          <cell r="AQ68">
            <v>14250000</v>
          </cell>
          <cell r="AR68" t="str">
            <v>n/a</v>
          </cell>
          <cell r="AS68" t="str">
            <v>n/a</v>
          </cell>
          <cell r="AT68">
            <v>1900000</v>
          </cell>
          <cell r="AU68" t="str">
            <v>n/a</v>
          </cell>
          <cell r="AV68" t="str">
            <v>n/a</v>
          </cell>
          <cell r="AW68" t="str">
            <v>n/a</v>
          </cell>
          <cell r="AX68" t="str">
            <v>n/a</v>
          </cell>
          <cell r="AY68">
            <v>193000</v>
          </cell>
          <cell r="AZ68" t="str">
            <v>n/a</v>
          </cell>
          <cell r="BA68" t="str">
            <v>n/a</v>
          </cell>
          <cell r="BB68" t="str">
            <v>n/a</v>
          </cell>
          <cell r="BC68" t="str">
            <v>n/a</v>
          </cell>
          <cell r="BD68">
            <v>1280000</v>
          </cell>
          <cell r="BE68" t="str">
            <v>n/a</v>
          </cell>
          <cell r="BF68" t="str">
            <v>n/a</v>
          </cell>
          <cell r="BG68" t="str">
            <v>n/a</v>
          </cell>
          <cell r="BH68" t="str">
            <v>n/a</v>
          </cell>
          <cell r="BI68">
            <v>14250000</v>
          </cell>
          <cell r="BJ68" t="str">
            <v>n/a</v>
          </cell>
          <cell r="BK68" t="str">
            <v>n/a</v>
          </cell>
          <cell r="BL68" t="str">
            <v>n/a</v>
          </cell>
          <cell r="BM68">
            <v>195000</v>
          </cell>
          <cell r="BN68" t="str">
            <v>n/a</v>
          </cell>
          <cell r="BO68" t="str">
            <v>n/a</v>
          </cell>
          <cell r="BP68" t="str">
            <v>n/a</v>
          </cell>
          <cell r="BQ68">
            <v>1460000</v>
          </cell>
        </row>
        <row r="69">
          <cell r="A69" t="str">
            <v>VI.9</v>
          </cell>
          <cell r="B69" t="str">
            <v>PYLON 30m</v>
          </cell>
          <cell r="C69" t="str">
            <v>n/a</v>
          </cell>
          <cell r="D69" t="str">
            <v>n/a</v>
          </cell>
          <cell r="E69" t="str">
            <v>n/a</v>
          </cell>
          <cell r="F69" t="str">
            <v>n/a</v>
          </cell>
          <cell r="G69">
            <v>250000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>
            <v>1750000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>
            <v>19500000</v>
          </cell>
          <cell r="R69" t="str">
            <v>n/a</v>
          </cell>
          <cell r="S69" t="str">
            <v>n/a</v>
          </cell>
          <cell r="T69" t="str">
            <v>n/a</v>
          </cell>
          <cell r="U69">
            <v>2600000</v>
          </cell>
          <cell r="V69" t="str">
            <v>n/a</v>
          </cell>
          <cell r="W69" t="str">
            <v>n/a</v>
          </cell>
          <cell r="X69" t="str">
            <v>n/a</v>
          </cell>
          <cell r="Y69">
            <v>6440000</v>
          </cell>
          <cell r="Z69" t="str">
            <v>n/a</v>
          </cell>
          <cell r="AA69" t="str">
            <v>n/a</v>
          </cell>
          <cell r="AB69" t="str">
            <v>n/a</v>
          </cell>
          <cell r="AC69">
            <v>67100</v>
          </cell>
          <cell r="AD69" t="str">
            <v>n/a</v>
          </cell>
          <cell r="AE69" t="str">
            <v>n/a</v>
          </cell>
          <cell r="AF69" t="str">
            <v>n/a</v>
          </cell>
          <cell r="AG69">
            <v>496000</v>
          </cell>
          <cell r="AH69">
            <v>0</v>
          </cell>
          <cell r="AI69">
            <v>0</v>
          </cell>
          <cell r="AJ69">
            <v>0</v>
          </cell>
          <cell r="AK69">
            <v>133157.89473684208</v>
          </cell>
          <cell r="AL69" t="str">
            <v>n/a</v>
          </cell>
          <cell r="AM69" t="str">
            <v>n/a</v>
          </cell>
          <cell r="AN69">
            <v>265000</v>
          </cell>
          <cell r="AO69" t="str">
            <v>n/a</v>
          </cell>
          <cell r="AP69" t="str">
            <v>n/a</v>
          </cell>
          <cell r="AQ69">
            <v>19500000</v>
          </cell>
          <cell r="AR69" t="str">
            <v>n/a</v>
          </cell>
          <cell r="AS69" t="str">
            <v>n/a</v>
          </cell>
          <cell r="AT69">
            <v>2600000</v>
          </cell>
          <cell r="AU69" t="str">
            <v>n/a</v>
          </cell>
          <cell r="AV69" t="str">
            <v>n/a</v>
          </cell>
          <cell r="AW69" t="str">
            <v>n/a</v>
          </cell>
          <cell r="AX69" t="str">
            <v>n/a</v>
          </cell>
          <cell r="AY69">
            <v>265000</v>
          </cell>
          <cell r="AZ69" t="str">
            <v>n/a</v>
          </cell>
          <cell r="BA69" t="str">
            <v>n/a</v>
          </cell>
          <cell r="BB69" t="str">
            <v>n/a</v>
          </cell>
          <cell r="BC69" t="str">
            <v>n/a</v>
          </cell>
          <cell r="BD69">
            <v>1750000</v>
          </cell>
          <cell r="BE69" t="str">
            <v>n/a</v>
          </cell>
          <cell r="BF69" t="str">
            <v>n/a</v>
          </cell>
          <cell r="BG69" t="str">
            <v>n/a</v>
          </cell>
          <cell r="BH69" t="str">
            <v>n/a</v>
          </cell>
          <cell r="BI69">
            <v>19500000</v>
          </cell>
          <cell r="BJ69" t="str">
            <v>n/a</v>
          </cell>
          <cell r="BK69" t="str">
            <v>n/a</v>
          </cell>
          <cell r="BL69" t="str">
            <v>n/a</v>
          </cell>
          <cell r="BM69">
            <v>265000</v>
          </cell>
          <cell r="BN69" t="str">
            <v>n/a</v>
          </cell>
          <cell r="BO69" t="str">
            <v>n/a</v>
          </cell>
          <cell r="BP69" t="str">
            <v>n/a</v>
          </cell>
          <cell r="BQ69">
            <v>1860000</v>
          </cell>
        </row>
        <row r="70">
          <cell r="A70" t="str">
            <v>VI.10</v>
          </cell>
          <cell r="B70" t="str">
            <v>PYLON 35m (only KFC, not inlcluded in Capex)</v>
          </cell>
          <cell r="C70" t="str">
            <v>n/a</v>
          </cell>
          <cell r="D70" t="str">
            <v>n/a</v>
          </cell>
          <cell r="E70" t="str">
            <v>n/a</v>
          </cell>
          <cell r="F70" t="str">
            <v>n/a</v>
          </cell>
          <cell r="G70">
            <v>450000</v>
          </cell>
          <cell r="H70" t="str">
            <v>n/a</v>
          </cell>
          <cell r="I70" t="str">
            <v>n/a</v>
          </cell>
          <cell r="J70" t="str">
            <v>n/a</v>
          </cell>
          <cell r="K70" t="str">
            <v>n/a</v>
          </cell>
          <cell r="L70">
            <v>2975000</v>
          </cell>
          <cell r="M70" t="str">
            <v>n/a</v>
          </cell>
          <cell r="N70" t="str">
            <v>n/a</v>
          </cell>
          <cell r="O70" t="str">
            <v>n/a</v>
          </cell>
          <cell r="P70" t="str">
            <v>n/a</v>
          </cell>
          <cell r="Q70">
            <v>33150000</v>
          </cell>
          <cell r="R70" t="str">
            <v>n/a</v>
          </cell>
          <cell r="S70" t="str">
            <v>n/a</v>
          </cell>
          <cell r="T70" t="str">
            <v>n/a</v>
          </cell>
          <cell r="U70">
            <v>4000000</v>
          </cell>
          <cell r="V70" t="str">
            <v>n/a</v>
          </cell>
          <cell r="W70" t="str">
            <v>n/a</v>
          </cell>
          <cell r="X70" t="str">
            <v>n/a</v>
          </cell>
          <cell r="Y70">
            <v>10935000</v>
          </cell>
          <cell r="Z70" t="str">
            <v>n/a</v>
          </cell>
          <cell r="AA70" t="str">
            <v>n/a</v>
          </cell>
          <cell r="AB70" t="str">
            <v>n/a</v>
          </cell>
          <cell r="AC70">
            <v>113950</v>
          </cell>
          <cell r="AD70" t="str">
            <v>n/a</v>
          </cell>
          <cell r="AE70" t="str">
            <v>n/a</v>
          </cell>
          <cell r="AF70" t="str">
            <v>n/a</v>
          </cell>
          <cell r="AG70">
            <v>842000</v>
          </cell>
          <cell r="AH70">
            <v>0</v>
          </cell>
          <cell r="AI70">
            <v>0</v>
          </cell>
          <cell r="AJ70">
            <v>0</v>
          </cell>
          <cell r="AK70">
            <v>202631.5789473684</v>
          </cell>
          <cell r="AL70" t="str">
            <v>n/a</v>
          </cell>
          <cell r="AM70" t="str">
            <v>n/a</v>
          </cell>
          <cell r="AN70">
            <v>450000</v>
          </cell>
          <cell r="AO70" t="str">
            <v>n/a</v>
          </cell>
          <cell r="AP70" t="str">
            <v>n/a</v>
          </cell>
          <cell r="AQ70">
            <v>33150000</v>
          </cell>
          <cell r="AR70" t="str">
            <v>n/a</v>
          </cell>
          <cell r="AS70" t="str">
            <v>n/a</v>
          </cell>
          <cell r="AT70">
            <v>4000000</v>
          </cell>
          <cell r="AU70" t="str">
            <v>n/a</v>
          </cell>
          <cell r="AV70" t="str">
            <v>n/a</v>
          </cell>
          <cell r="AW70" t="str">
            <v>n/a</v>
          </cell>
          <cell r="AX70" t="str">
            <v>n/a</v>
          </cell>
          <cell r="AY70">
            <v>450000</v>
          </cell>
          <cell r="AZ70" t="str">
            <v>n/a</v>
          </cell>
          <cell r="BA70" t="str">
            <v>n/a</v>
          </cell>
          <cell r="BB70" t="str">
            <v>n/a</v>
          </cell>
          <cell r="BC70" t="str">
            <v>n/a</v>
          </cell>
          <cell r="BD70">
            <v>2975000</v>
          </cell>
          <cell r="BE70" t="str">
            <v>n/a</v>
          </cell>
          <cell r="BF70" t="str">
            <v>n/a</v>
          </cell>
          <cell r="BG70" t="str">
            <v>n/a</v>
          </cell>
          <cell r="BH70" t="str">
            <v>n/a</v>
          </cell>
          <cell r="BI70">
            <v>33150000</v>
          </cell>
          <cell r="BJ70" t="str">
            <v>n/a</v>
          </cell>
          <cell r="BK70" t="str">
            <v>n/a</v>
          </cell>
          <cell r="BL70" t="str">
            <v>n/a</v>
          </cell>
          <cell r="BM70" t="str">
            <v>n/a</v>
          </cell>
          <cell r="BN70" t="str">
            <v>n/a</v>
          </cell>
          <cell r="BO70" t="str">
            <v>n/a</v>
          </cell>
          <cell r="BP70" t="str">
            <v>n/a</v>
          </cell>
          <cell r="BQ70" t="str">
            <v>n/a</v>
          </cell>
        </row>
        <row r="71">
          <cell r="A71" t="str">
            <v>VII.</v>
          </cell>
          <cell r="B71" t="str">
            <v>IT HARDWARE &amp; SOFTWARE</v>
          </cell>
          <cell r="C71">
            <v>100000</v>
          </cell>
          <cell r="D71">
            <v>90000</v>
          </cell>
          <cell r="E71">
            <v>105000</v>
          </cell>
          <cell r="F71">
            <v>100000</v>
          </cell>
          <cell r="G71">
            <v>125000</v>
          </cell>
          <cell r="H71">
            <v>650000</v>
          </cell>
          <cell r="I71">
            <v>580000</v>
          </cell>
          <cell r="J71">
            <v>700000</v>
          </cell>
          <cell r="K71">
            <v>650000</v>
          </cell>
          <cell r="L71">
            <v>800000</v>
          </cell>
          <cell r="M71">
            <v>7400000</v>
          </cell>
          <cell r="N71">
            <v>6617647.0588235296</v>
          </cell>
          <cell r="O71">
            <v>8000000</v>
          </cell>
          <cell r="P71">
            <v>7400000</v>
          </cell>
          <cell r="Q71">
            <v>9300000</v>
          </cell>
          <cell r="R71">
            <v>1200000</v>
          </cell>
          <cell r="S71">
            <v>1200000</v>
          </cell>
          <cell r="T71">
            <v>1200000</v>
          </cell>
          <cell r="U71">
            <v>1400000</v>
          </cell>
          <cell r="V71">
            <v>3100000</v>
          </cell>
          <cell r="W71">
            <v>3500000</v>
          </cell>
          <cell r="X71">
            <v>3500000</v>
          </cell>
          <cell r="Y71">
            <v>3800000</v>
          </cell>
          <cell r="Z71">
            <v>33000</v>
          </cell>
          <cell r="AA71">
            <v>35000</v>
          </cell>
          <cell r="AB71">
            <v>35000</v>
          </cell>
          <cell r="AC71">
            <v>38000</v>
          </cell>
          <cell r="AD71">
            <v>210000</v>
          </cell>
          <cell r="AE71">
            <v>240000</v>
          </cell>
          <cell r="AF71">
            <v>240000</v>
          </cell>
          <cell r="AG71">
            <v>270000</v>
          </cell>
          <cell r="AH71">
            <v>60789.473684210519</v>
          </cell>
          <cell r="AI71">
            <v>61368.421052631573</v>
          </cell>
          <cell r="AJ71">
            <v>60789.473684210519</v>
          </cell>
          <cell r="AK71">
            <v>69473.684210526306</v>
          </cell>
          <cell r="AL71">
            <v>105000</v>
          </cell>
          <cell r="AM71">
            <v>100000</v>
          </cell>
          <cell r="AN71">
            <v>110000</v>
          </cell>
          <cell r="AO71">
            <v>9100000</v>
          </cell>
          <cell r="AP71">
            <v>8500000</v>
          </cell>
          <cell r="AQ71">
            <v>9800000</v>
          </cell>
          <cell r="AR71">
            <v>1300000</v>
          </cell>
          <cell r="AS71">
            <v>1200000</v>
          </cell>
          <cell r="AT71">
            <v>1400000</v>
          </cell>
          <cell r="AU71">
            <v>60000</v>
          </cell>
          <cell r="AV71">
            <v>60000</v>
          </cell>
          <cell r="AW71">
            <v>60000</v>
          </cell>
          <cell r="AX71">
            <v>60000</v>
          </cell>
          <cell r="AY71">
            <v>75000</v>
          </cell>
          <cell r="AZ71">
            <v>400000</v>
          </cell>
          <cell r="BA71">
            <v>400000</v>
          </cell>
          <cell r="BB71">
            <v>400000</v>
          </cell>
          <cell r="BC71">
            <v>400000</v>
          </cell>
          <cell r="BD71">
            <v>500000</v>
          </cell>
          <cell r="BE71">
            <v>4500000</v>
          </cell>
          <cell r="BF71">
            <v>4500000</v>
          </cell>
          <cell r="BG71">
            <v>4500000</v>
          </cell>
          <cell r="BH71">
            <v>4500000</v>
          </cell>
          <cell r="BI71">
            <v>6000000</v>
          </cell>
          <cell r="BJ71">
            <v>110000</v>
          </cell>
          <cell r="BK71">
            <v>130000</v>
          </cell>
          <cell r="BL71">
            <v>130000</v>
          </cell>
          <cell r="BM71">
            <v>135000</v>
          </cell>
          <cell r="BN71">
            <v>747000</v>
          </cell>
          <cell r="BO71">
            <v>840000</v>
          </cell>
          <cell r="BP71">
            <v>840000</v>
          </cell>
          <cell r="BQ71">
            <v>936000</v>
          </cell>
        </row>
        <row r="72">
          <cell r="A72" t="str">
            <v>VIII.</v>
          </cell>
          <cell r="B72" t="str">
            <v>INITIAL FRANCHISEE FEE</v>
          </cell>
          <cell r="C72">
            <v>159720</v>
          </cell>
          <cell r="D72">
            <v>159720</v>
          </cell>
          <cell r="E72">
            <v>159720</v>
          </cell>
          <cell r="F72">
            <v>159720</v>
          </cell>
          <cell r="G72">
            <v>159720</v>
          </cell>
          <cell r="H72">
            <v>1030451.6129032263</v>
          </cell>
          <cell r="I72">
            <v>1030451.6129032263</v>
          </cell>
          <cell r="J72">
            <v>1030451.6129032263</v>
          </cell>
          <cell r="K72">
            <v>1030451.6129032263</v>
          </cell>
          <cell r="L72">
            <v>1030451.6129032263</v>
          </cell>
          <cell r="M72">
            <v>11744117.647058824</v>
          </cell>
          <cell r="N72">
            <v>11744117.647058824</v>
          </cell>
          <cell r="O72">
            <v>11744117.647058824</v>
          </cell>
          <cell r="P72">
            <v>11744117.647058824</v>
          </cell>
          <cell r="Q72">
            <v>11744117.647058824</v>
          </cell>
          <cell r="R72">
            <v>1794606.7415730341</v>
          </cell>
          <cell r="S72">
            <v>1794606.7415730341</v>
          </cell>
          <cell r="T72">
            <v>1794606.7415730341</v>
          </cell>
          <cell r="U72">
            <v>1794606.7415730341</v>
          </cell>
          <cell r="V72">
            <v>4312440</v>
          </cell>
          <cell r="W72">
            <v>4312440</v>
          </cell>
          <cell r="X72">
            <v>4312440</v>
          </cell>
          <cell r="Y72">
            <v>4312440</v>
          </cell>
          <cell r="Z72">
            <v>40435.443037974677</v>
          </cell>
          <cell r="AA72">
            <v>40435.443037974677</v>
          </cell>
          <cell r="AB72">
            <v>40435.443037974677</v>
          </cell>
          <cell r="AC72">
            <v>40435.443037974677</v>
          </cell>
          <cell r="AD72">
            <v>298374.74313469086</v>
          </cell>
          <cell r="AE72">
            <v>298374.74313469086</v>
          </cell>
          <cell r="AF72">
            <v>298374.74313469086</v>
          </cell>
          <cell r="AG72">
            <v>298374.74313469086</v>
          </cell>
          <cell r="AH72">
            <v>92469.473684210519</v>
          </cell>
          <cell r="AI72">
            <v>92469.473684210519</v>
          </cell>
          <cell r="AJ72">
            <v>92469.473684210519</v>
          </cell>
          <cell r="AK72">
            <v>92469.473684210519</v>
          </cell>
          <cell r="AL72">
            <v>159720</v>
          </cell>
          <cell r="AM72">
            <v>159720</v>
          </cell>
          <cell r="AN72">
            <v>159720</v>
          </cell>
          <cell r="AO72">
            <v>11744117.647058824</v>
          </cell>
          <cell r="AP72">
            <v>11744117.647058824</v>
          </cell>
          <cell r="AQ72">
            <v>11744117.647058824</v>
          </cell>
          <cell r="AR72">
            <v>1794606.7415730341</v>
          </cell>
          <cell r="AS72">
            <v>1794606.7415730341</v>
          </cell>
          <cell r="AT72">
            <v>1794606.7415730341</v>
          </cell>
          <cell r="AU72">
            <v>82500</v>
          </cell>
          <cell r="AV72">
            <v>82500</v>
          </cell>
          <cell r="AW72">
            <v>82500</v>
          </cell>
          <cell r="AX72">
            <v>82500</v>
          </cell>
          <cell r="AY72">
            <v>82500</v>
          </cell>
          <cell r="AZ72">
            <v>532258.06451612932</v>
          </cell>
          <cell r="BA72">
            <v>532258.06451612932</v>
          </cell>
          <cell r="BB72">
            <v>532258.06451612932</v>
          </cell>
          <cell r="BC72">
            <v>532258.06451612932</v>
          </cell>
          <cell r="BD72">
            <v>532258.06451612932</v>
          </cell>
          <cell r="BE72">
            <v>6066176.4705882352</v>
          </cell>
          <cell r="BF72">
            <v>6066176.4705882352</v>
          </cell>
          <cell r="BG72">
            <v>6066176.4705882352</v>
          </cell>
          <cell r="BH72">
            <v>6066176.4705882352</v>
          </cell>
          <cell r="BI72">
            <v>6066176.4705882352</v>
          </cell>
          <cell r="BJ72">
            <v>165000</v>
          </cell>
          <cell r="BK72">
            <v>165000</v>
          </cell>
          <cell r="BL72">
            <v>165000</v>
          </cell>
          <cell r="BM72">
            <v>165000</v>
          </cell>
          <cell r="BN72">
            <v>1064516.1290322586</v>
          </cell>
          <cell r="BO72">
            <v>1064516.1290322586</v>
          </cell>
          <cell r="BP72">
            <v>1064516.1290322586</v>
          </cell>
          <cell r="BQ72">
            <v>1064516.1290322586</v>
          </cell>
        </row>
        <row r="73">
          <cell r="B73" t="str">
            <v>TOTAL [val]</v>
          </cell>
          <cell r="C73">
            <v>1125220</v>
          </cell>
          <cell r="D73">
            <v>853220</v>
          </cell>
          <cell r="E73">
            <v>1371220</v>
          </cell>
          <cell r="F73">
            <v>1301220</v>
          </cell>
          <cell r="G73">
            <v>1571220</v>
          </cell>
          <cell r="H73">
            <v>7612451.6129032262</v>
          </cell>
          <cell r="I73">
            <v>5776903.2258064523</v>
          </cell>
          <cell r="J73">
            <v>9521451.6129032262</v>
          </cell>
          <cell r="K73">
            <v>9116451.6129032262</v>
          </cell>
          <cell r="L73">
            <v>10364451.612903226</v>
          </cell>
          <cell r="M73">
            <v>86844117.64705883</v>
          </cell>
          <cell r="N73">
            <v>62732352.941176467</v>
          </cell>
          <cell r="O73">
            <v>108344117.64705883</v>
          </cell>
          <cell r="P73">
            <v>103944117.64705883</v>
          </cell>
          <cell r="Q73">
            <v>119494117.64705883</v>
          </cell>
          <cell r="R73">
            <v>11794606.741573034</v>
          </cell>
          <cell r="S73">
            <v>15744606.741573034</v>
          </cell>
          <cell r="T73">
            <v>15344606.741573034</v>
          </cell>
          <cell r="U73">
            <v>18694606.741573036</v>
          </cell>
          <cell r="V73">
            <v>27062440</v>
          </cell>
          <cell r="W73">
            <v>33812440</v>
          </cell>
          <cell r="X73">
            <v>32062440</v>
          </cell>
          <cell r="Y73">
            <v>40022440</v>
          </cell>
          <cell r="Z73">
            <v>312435.44303797465</v>
          </cell>
          <cell r="AA73">
            <v>389435.44303797465</v>
          </cell>
          <cell r="AB73">
            <v>366435.44303797465</v>
          </cell>
          <cell r="AC73">
            <v>435835.44303797465</v>
          </cell>
          <cell r="AD73">
            <v>2233374.7431346909</v>
          </cell>
          <cell r="AE73">
            <v>2784374.7431346909</v>
          </cell>
          <cell r="AF73">
            <v>2719374.7431346909</v>
          </cell>
          <cell r="AG73">
            <v>3179374.7431346909</v>
          </cell>
          <cell r="AH73">
            <v>584719.95736842114</v>
          </cell>
          <cell r="AI73">
            <v>702967.92473684216</v>
          </cell>
          <cell r="AJ73">
            <v>673578.87736842118</v>
          </cell>
          <cell r="AK73">
            <v>803048.83000000007</v>
          </cell>
          <cell r="AL73">
            <v>1309720</v>
          </cell>
          <cell r="AM73">
            <v>1229720</v>
          </cell>
          <cell r="AN73">
            <v>1544720</v>
          </cell>
          <cell r="AO73">
            <v>111844117.64705883</v>
          </cell>
          <cell r="AP73">
            <v>105544117.64705883</v>
          </cell>
          <cell r="AQ73">
            <v>124044117.64705883</v>
          </cell>
          <cell r="AR73">
            <v>17094606.741573036</v>
          </cell>
          <cell r="AS73">
            <v>16094606.741573034</v>
          </cell>
          <cell r="AT73">
            <v>18669606.741573036</v>
          </cell>
          <cell r="AU73">
            <v>407500</v>
          </cell>
          <cell r="AV73">
            <v>322500</v>
          </cell>
          <cell r="AW73">
            <v>922500</v>
          </cell>
          <cell r="AX73">
            <v>747500</v>
          </cell>
          <cell r="AY73">
            <v>1132500</v>
          </cell>
          <cell r="AZ73">
            <v>2792258.0645161294</v>
          </cell>
          <cell r="BA73">
            <v>2182258.0645161294</v>
          </cell>
          <cell r="BB73">
            <v>6269354.8387096776</v>
          </cell>
          <cell r="BC73">
            <v>5354838.7096774196</v>
          </cell>
          <cell r="BD73">
            <v>7434354.8387096776</v>
          </cell>
          <cell r="BE73">
            <v>29966176.470588237</v>
          </cell>
          <cell r="BF73">
            <v>23716176.470588237</v>
          </cell>
          <cell r="BG73">
            <v>67127941.176470593</v>
          </cell>
          <cell r="BH73">
            <v>60492647.058823533</v>
          </cell>
          <cell r="BI73">
            <v>81627941.176470593</v>
          </cell>
          <cell r="BJ73">
            <v>1047000</v>
          </cell>
          <cell r="BK73">
            <v>1337000</v>
          </cell>
          <cell r="BL73">
            <v>1254000</v>
          </cell>
          <cell r="BM73">
            <v>1567000</v>
          </cell>
          <cell r="BN73">
            <v>7401516.1290322589</v>
          </cell>
          <cell r="BO73">
            <v>9504516.1290322579</v>
          </cell>
          <cell r="BP73">
            <v>9079516.1290322579</v>
          </cell>
          <cell r="BQ73">
            <v>10787516.129032258</v>
          </cell>
        </row>
        <row r="76">
          <cell r="A76" t="str">
            <v>Q</v>
          </cell>
          <cell r="B76" t="str">
            <v>PLUMBING INSTALLATIONS (gas) + PLN 25k</v>
          </cell>
          <cell r="C76">
            <v>450</v>
          </cell>
          <cell r="D76">
            <v>1131.5115207373274</v>
          </cell>
          <cell r="E76">
            <v>183.33333333333331</v>
          </cell>
          <cell r="F76">
            <v>180</v>
          </cell>
          <cell r="G76">
            <v>182.75757575757575</v>
          </cell>
          <cell r="H76">
            <v>3212.9032258064526</v>
          </cell>
          <cell r="I76">
            <v>7827.2632674297647</v>
          </cell>
          <cell r="J76">
            <v>1237.6344086021509</v>
          </cell>
          <cell r="K76">
            <v>1215.161290322581</v>
          </cell>
          <cell r="L76">
            <v>1238.7585532746825</v>
          </cell>
          <cell r="M76">
            <v>33382.352941176468</v>
          </cell>
          <cell r="N76">
            <v>84796.015180265647</v>
          </cell>
          <cell r="O76">
            <v>13827.450980392157</v>
          </cell>
          <cell r="P76">
            <v>13852.941176470587</v>
          </cell>
          <cell r="Q76">
            <v>14770.409982174688</v>
          </cell>
          <cell r="R76">
            <v>5008.9887640449451</v>
          </cell>
          <cell r="S76">
            <v>2036.3295880149815</v>
          </cell>
          <cell r="T76">
            <v>2013.5955056179778</v>
          </cell>
          <cell r="U76">
            <v>2151.2087163772558</v>
          </cell>
          <cell r="V76">
            <v>12150</v>
          </cell>
          <cell r="W76">
            <v>4950</v>
          </cell>
          <cell r="X76">
            <v>4860</v>
          </cell>
          <cell r="Y76">
            <v>5285.454545454546</v>
          </cell>
          <cell r="Z76">
            <v>123.29113924050631</v>
          </cell>
          <cell r="AA76">
            <v>51.097046413502106</v>
          </cell>
          <cell r="AB76">
            <v>50.316455696202524</v>
          </cell>
          <cell r="AC76">
            <v>54.17913310318373</v>
          </cell>
          <cell r="AD76">
            <v>877.02783485895759</v>
          </cell>
          <cell r="AE76">
            <v>360.6759449529859</v>
          </cell>
          <cell r="AF76">
            <v>356.81113394358306</v>
          </cell>
          <cell r="AG76">
            <v>391.52358632089624</v>
          </cell>
          <cell r="AH76">
            <v>235.21484210526313</v>
          </cell>
          <cell r="AI76">
            <v>93.484614035087716</v>
          </cell>
          <cell r="AJ76">
            <v>94.085936842105255</v>
          </cell>
          <cell r="AK76">
            <v>92.265379122807005</v>
          </cell>
          <cell r="AL76">
            <v>143.33333333333331</v>
          </cell>
          <cell r="AM76">
            <v>175</v>
          </cell>
          <cell r="AN76">
            <v>171.42857142857144</v>
          </cell>
          <cell r="AO76">
            <v>13480.392156862745</v>
          </cell>
          <cell r="AP76">
            <v>13970.588235294119</v>
          </cell>
          <cell r="AQ76">
            <v>12605.042016806721</v>
          </cell>
          <cell r="AR76">
            <v>2059.925093632959</v>
          </cell>
          <cell r="AS76">
            <v>2134.8314606741578</v>
          </cell>
          <cell r="AT76">
            <v>1926.1637239165334</v>
          </cell>
          <cell r="AU76">
            <v>340</v>
          </cell>
          <cell r="AV76">
            <v>1400</v>
          </cell>
          <cell r="AW76">
            <v>316.66666666666663</v>
          </cell>
          <cell r="AX76">
            <v>383.33333333333337</v>
          </cell>
          <cell r="AY76">
            <v>363.63636363636363</v>
          </cell>
          <cell r="AZ76">
            <v>2234.193548387098</v>
          </cell>
          <cell r="BA76">
            <v>9451.6129032258104</v>
          </cell>
          <cell r="BB76">
            <v>2575.2688172043017</v>
          </cell>
          <cell r="BC76">
            <v>2844.0860215053772</v>
          </cell>
          <cell r="BD76">
            <v>2345.6378299120238</v>
          </cell>
          <cell r="BE76">
            <v>25198.529411764706</v>
          </cell>
          <cell r="BF76">
            <v>104529.41176470587</v>
          </cell>
          <cell r="BG76">
            <v>22254.901960784315</v>
          </cell>
          <cell r="BH76">
            <v>31318.627450980392</v>
          </cell>
          <cell r="BI76">
            <v>26730.614973262032</v>
          </cell>
          <cell r="BJ76">
            <v>450</v>
          </cell>
          <cell r="BK76">
            <v>183.33333333333331</v>
          </cell>
          <cell r="BL76">
            <v>180</v>
          </cell>
          <cell r="BM76">
            <v>332.2961373390558</v>
          </cell>
          <cell r="BN76">
            <v>3032.9032258064526</v>
          </cell>
          <cell r="BO76">
            <v>1237.6344086021509</v>
          </cell>
          <cell r="BP76">
            <v>1215.161290322581</v>
          </cell>
          <cell r="BQ76">
            <v>2192.2331441229408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-0.249977111117893"/>
    <outlinePr summaryBelow="0"/>
    <pageSetUpPr fitToPage="1"/>
  </sheetPr>
  <dimension ref="A1:L427"/>
  <sheetViews>
    <sheetView showGridLines="0" view="pageBreakPreview" zoomScale="85" zoomScaleNormal="100" zoomScaleSheetLayoutView="85" workbookViewId="0">
      <selection activeCell="K11" sqref="K11"/>
    </sheetView>
  </sheetViews>
  <sheetFormatPr defaultRowHeight="15.75" x14ac:dyDescent="0.25"/>
  <cols>
    <col min="1" max="1" width="3" style="43" customWidth="1"/>
    <col min="2" max="2" width="8.625" style="43" bestFit="1" customWidth="1"/>
    <col min="3" max="3" width="33.875" style="44" customWidth="1"/>
    <col min="4" max="4" width="17.125" style="43" customWidth="1"/>
    <col min="5" max="5" width="13.875" style="43" customWidth="1"/>
    <col min="6" max="6" width="13" style="45" hidden="1" customWidth="1"/>
    <col min="7" max="7" width="13.375" style="43" bestFit="1" customWidth="1"/>
    <col min="8" max="8" width="13.625" style="43" customWidth="1"/>
    <col min="9" max="9" width="13" style="43" bestFit="1" customWidth="1"/>
    <col min="11" max="11" width="12.125" customWidth="1"/>
    <col min="12" max="12" width="12.375" bestFit="1" customWidth="1"/>
  </cols>
  <sheetData>
    <row r="1" spans="1:12" ht="26.25" x14ac:dyDescent="0.25">
      <c r="A1" s="409" t="s">
        <v>248</v>
      </c>
      <c r="B1" s="409"/>
      <c r="C1" s="409"/>
      <c r="D1" s="409"/>
      <c r="E1" s="409"/>
      <c r="F1" s="409"/>
      <c r="G1" s="409"/>
      <c r="H1" s="409"/>
      <c r="I1" s="409"/>
    </row>
    <row r="2" spans="1:12" ht="18.75" x14ac:dyDescent="0.25">
      <c r="A2" s="410" t="s">
        <v>212</v>
      </c>
      <c r="B2" s="411"/>
      <c r="C2" s="411"/>
      <c r="D2" s="411"/>
      <c r="E2" s="411"/>
      <c r="F2" s="411"/>
      <c r="G2" s="411"/>
      <c r="H2" s="411"/>
      <c r="I2" s="411"/>
      <c r="J2" s="13"/>
      <c r="K2" s="13"/>
      <c r="L2" s="13"/>
    </row>
    <row r="3" spans="1:12" ht="9.75" customHeight="1" x14ac:dyDescent="0.25">
      <c r="A3" s="51"/>
      <c r="F3" s="52"/>
      <c r="I3" s="46"/>
      <c r="J3" s="13"/>
      <c r="K3" s="13"/>
      <c r="L3" s="13"/>
    </row>
    <row r="4" spans="1:12" ht="14.25" customHeight="1" x14ac:dyDescent="0.25">
      <c r="A4" s="53"/>
      <c r="B4" s="412">
        <v>42913</v>
      </c>
      <c r="C4" s="413"/>
      <c r="D4" s="413"/>
      <c r="E4" s="413"/>
      <c r="F4" s="413"/>
      <c r="G4" s="413"/>
      <c r="H4" s="413"/>
      <c r="I4" s="413"/>
      <c r="J4" s="13"/>
      <c r="K4" s="13"/>
      <c r="L4" s="13"/>
    </row>
    <row r="5" spans="1:12" ht="35.25" customHeight="1" thickBot="1" x14ac:dyDescent="0.3">
      <c r="A5" s="403" t="s">
        <v>233</v>
      </c>
      <c r="B5" s="403"/>
      <c r="C5" s="403"/>
      <c r="D5" s="404"/>
      <c r="E5" s="403"/>
      <c r="F5" s="54"/>
      <c r="G5" s="54"/>
      <c r="H5" s="55"/>
      <c r="I5" s="55"/>
      <c r="J5" s="20"/>
      <c r="K5" s="20"/>
      <c r="L5" s="13"/>
    </row>
    <row r="6" spans="1:12" ht="16.5" thickBot="1" x14ac:dyDescent="0.3">
      <c r="B6" s="56"/>
      <c r="C6" s="57"/>
      <c r="D6" s="58"/>
      <c r="E6" s="59"/>
      <c r="F6" s="52"/>
      <c r="G6" s="60" t="s">
        <v>164</v>
      </c>
      <c r="H6" s="60" t="s">
        <v>249</v>
      </c>
      <c r="I6" s="61" t="s">
        <v>236</v>
      </c>
      <c r="J6" s="13"/>
      <c r="K6" s="13"/>
      <c r="L6" s="13"/>
    </row>
    <row r="7" spans="1:12" ht="100.5" customHeight="1" thickBot="1" x14ac:dyDescent="0.3">
      <c r="A7" s="62"/>
      <c r="B7" s="63"/>
      <c r="C7" s="64" t="s">
        <v>168</v>
      </c>
      <c r="D7" s="63"/>
      <c r="E7" s="64" t="s">
        <v>169</v>
      </c>
      <c r="F7" s="64" t="s">
        <v>28</v>
      </c>
      <c r="G7" s="64" t="s">
        <v>213</v>
      </c>
      <c r="H7" s="64" t="s">
        <v>171</v>
      </c>
      <c r="I7" s="65" t="s">
        <v>162</v>
      </c>
      <c r="J7" s="13"/>
      <c r="K7" s="13"/>
      <c r="L7" s="13"/>
    </row>
    <row r="8" spans="1:12" x14ac:dyDescent="0.25">
      <c r="A8" s="66"/>
      <c r="B8" s="69">
        <f>' MEGLÉVŐ'!C10</f>
        <v>100</v>
      </c>
      <c r="C8" s="70" t="str">
        <f>' MEGLÉVŐ'!D10</f>
        <v>Díjak és Költségek</v>
      </c>
      <c r="D8" s="71"/>
      <c r="E8" s="72">
        <f t="shared" ref="E8:E23" si="0">SUM(G8:I8)</f>
        <v>0</v>
      </c>
      <c r="F8" s="67" t="e">
        <f t="shared" ref="F8:F23" si="1">E8/$E$25</f>
        <v>#DIV/0!</v>
      </c>
      <c r="G8" s="68">
        <f>' MEGLÉVŐ'!J10</f>
        <v>0</v>
      </c>
      <c r="H8" s="68">
        <f>HOMLOKZAT!J9</f>
        <v>0</v>
      </c>
      <c r="I8" s="68">
        <f>' NAPELEM '!J10</f>
        <v>0</v>
      </c>
    </row>
    <row r="9" spans="1:12" x14ac:dyDescent="0.25">
      <c r="A9" s="66"/>
      <c r="B9" s="69">
        <f>' MEGLÉVŐ'!C37</f>
        <v>200</v>
      </c>
      <c r="C9" s="73" t="str">
        <f>' MEGLÉVŐ'!D37</f>
        <v>Előkészítési munkák</v>
      </c>
      <c r="D9" s="71"/>
      <c r="E9" s="72">
        <f t="shared" si="0"/>
        <v>0</v>
      </c>
      <c r="F9" s="67" t="e">
        <f t="shared" si="1"/>
        <v>#DIV/0!</v>
      </c>
      <c r="G9" s="68">
        <f>' MEGLÉVŐ'!J37</f>
        <v>0</v>
      </c>
      <c r="H9" s="68">
        <f>HOMLOKZAT!J16</f>
        <v>0</v>
      </c>
      <c r="I9" s="68">
        <v>0</v>
      </c>
    </row>
    <row r="10" spans="1:12" x14ac:dyDescent="0.25">
      <c r="A10" s="66"/>
      <c r="B10" s="69">
        <f>' MEGLÉVŐ'!C53</f>
        <v>300</v>
      </c>
      <c r="C10" s="73" t="str">
        <f>' MEGLÉVŐ'!D53</f>
        <v>Földmunkák</v>
      </c>
      <c r="D10" s="71"/>
      <c r="E10" s="72">
        <f t="shared" si="0"/>
        <v>0</v>
      </c>
      <c r="F10" s="67" t="e">
        <f t="shared" si="1"/>
        <v>#DIV/0!</v>
      </c>
      <c r="G10" s="68">
        <f>' MEGLÉVŐ'!J53</f>
        <v>0</v>
      </c>
      <c r="H10" s="68">
        <v>0</v>
      </c>
      <c r="I10" s="68">
        <v>0</v>
      </c>
    </row>
    <row r="11" spans="1:12" x14ac:dyDescent="0.25">
      <c r="A11" s="66"/>
      <c r="B11" s="69">
        <f>' MEGLÉVŐ'!C66</f>
        <v>400</v>
      </c>
      <c r="C11" s="73" t="str">
        <f>' MEGLÉVŐ'!D66</f>
        <v>Szerkezeti Munkák</v>
      </c>
      <c r="D11" s="71"/>
      <c r="E11" s="72">
        <f t="shared" si="0"/>
        <v>0</v>
      </c>
      <c r="F11" s="67" t="e">
        <f t="shared" si="1"/>
        <v>#DIV/0!</v>
      </c>
      <c r="G11" s="68">
        <f>' MEGLÉVŐ'!J66</f>
        <v>0</v>
      </c>
      <c r="H11" s="68">
        <v>0</v>
      </c>
      <c r="I11" s="68">
        <v>0</v>
      </c>
    </row>
    <row r="12" spans="1:12" x14ac:dyDescent="0.25">
      <c r="A12" s="66"/>
      <c r="B12" s="69">
        <f>' MEGLÉVŐ'!C79</f>
        <v>500</v>
      </c>
      <c r="C12" s="73" t="str">
        <f>' MEGLÉVŐ'!D79</f>
        <v>Szigetelések</v>
      </c>
      <c r="D12" s="71"/>
      <c r="E12" s="72">
        <f t="shared" si="0"/>
        <v>0</v>
      </c>
      <c r="F12" s="67" t="e">
        <f t="shared" si="1"/>
        <v>#DIV/0!</v>
      </c>
      <c r="G12" s="68">
        <f>' MEGLÉVŐ'!J79</f>
        <v>0</v>
      </c>
      <c r="H12" s="68">
        <f>HOMLOKZAT!J26</f>
        <v>0</v>
      </c>
      <c r="I12" s="68">
        <v>0</v>
      </c>
    </row>
    <row r="13" spans="1:12" x14ac:dyDescent="0.25">
      <c r="A13" s="66"/>
      <c r="B13" s="69">
        <f>' MEGLÉVŐ'!C85</f>
        <v>600</v>
      </c>
      <c r="C13" s="73" t="str">
        <f>' MEGLÉVŐ'!D85</f>
        <v>Homlokzati Munkák</v>
      </c>
      <c r="D13" s="71"/>
      <c r="E13" s="72">
        <f t="shared" si="0"/>
        <v>0</v>
      </c>
      <c r="F13" s="67" t="e">
        <f t="shared" si="1"/>
        <v>#DIV/0!</v>
      </c>
      <c r="G13" s="68">
        <f>' MEGLÉVŐ'!J85</f>
        <v>0</v>
      </c>
      <c r="H13" s="68">
        <f>HOMLOKZAT!J33</f>
        <v>0</v>
      </c>
      <c r="I13" s="68">
        <v>0</v>
      </c>
    </row>
    <row r="14" spans="1:12" x14ac:dyDescent="0.25">
      <c r="A14" s="66"/>
      <c r="B14" s="69">
        <f>' MEGLÉVŐ'!C99</f>
        <v>700</v>
      </c>
      <c r="C14" s="73" t="str">
        <f>' MEGLÉVŐ'!D99</f>
        <v>Tető</v>
      </c>
      <c r="D14" s="71"/>
      <c r="E14" s="72">
        <f t="shared" si="0"/>
        <v>0</v>
      </c>
      <c r="F14" s="67" t="e">
        <f t="shared" si="1"/>
        <v>#DIV/0!</v>
      </c>
      <c r="G14" s="68">
        <f>' MEGLÉVŐ'!J99</f>
        <v>0</v>
      </c>
      <c r="H14" s="68">
        <v>0</v>
      </c>
      <c r="I14" s="68">
        <v>0</v>
      </c>
    </row>
    <row r="15" spans="1:12" x14ac:dyDescent="0.25">
      <c r="A15" s="66"/>
      <c r="B15" s="69">
        <f>' MEGLÉVŐ'!C124</f>
        <v>800</v>
      </c>
      <c r="C15" s="73" t="str">
        <f>' MEGLÉVŐ'!D124</f>
        <v>Belső határoló szerkezetek</v>
      </c>
      <c r="D15" s="71"/>
      <c r="E15" s="72">
        <f t="shared" si="0"/>
        <v>0</v>
      </c>
      <c r="F15" s="67" t="e">
        <f t="shared" si="1"/>
        <v>#DIV/0!</v>
      </c>
      <c r="G15" s="68">
        <f>' MEGLÉVŐ'!J124</f>
        <v>0</v>
      </c>
      <c r="H15" s="68">
        <v>0</v>
      </c>
      <c r="I15" s="68">
        <v>0</v>
      </c>
    </row>
    <row r="16" spans="1:12" x14ac:dyDescent="0.25">
      <c r="A16" s="66"/>
      <c r="B16" s="69">
        <f>' MEGLÉVŐ'!C155</f>
        <v>900</v>
      </c>
      <c r="C16" s="73" t="str">
        <f>' MEGLÉVŐ'!D155</f>
        <v>Felületképzések</v>
      </c>
      <c r="D16" s="71"/>
      <c r="E16" s="72">
        <f t="shared" si="0"/>
        <v>0</v>
      </c>
      <c r="F16" s="67" t="e">
        <f t="shared" si="1"/>
        <v>#DIV/0!</v>
      </c>
      <c r="G16" s="68">
        <f>' MEGLÉVŐ'!J155</f>
        <v>0</v>
      </c>
      <c r="H16" s="68">
        <v>0</v>
      </c>
      <c r="I16" s="68">
        <v>0</v>
      </c>
    </row>
    <row r="17" spans="1:12" x14ac:dyDescent="0.25">
      <c r="A17" s="66"/>
      <c r="B17" s="69">
        <f>' MEGLÉVŐ'!C165</f>
        <v>1000</v>
      </c>
      <c r="C17" s="73" t="str">
        <f>' MEGLÉVŐ'!D165</f>
        <v>Lakatos szerkezetek</v>
      </c>
      <c r="D17" s="71"/>
      <c r="E17" s="72">
        <f t="shared" si="0"/>
        <v>0</v>
      </c>
      <c r="F17" s="67" t="e">
        <f t="shared" si="1"/>
        <v>#DIV/0!</v>
      </c>
      <c r="G17" s="68">
        <f>' MEGLÉVŐ'!J165</f>
        <v>0</v>
      </c>
      <c r="H17" s="68">
        <v>0</v>
      </c>
      <c r="I17" s="68">
        <v>0</v>
      </c>
    </row>
    <row r="18" spans="1:12" x14ac:dyDescent="0.25">
      <c r="A18" s="66"/>
      <c r="B18" s="69">
        <f>' MEGLÉVŐ'!C203</f>
        <v>1100</v>
      </c>
      <c r="C18" s="73" t="str">
        <f>' MEGLÉVŐ'!D203</f>
        <v>Gépészet</v>
      </c>
      <c r="D18" s="71"/>
      <c r="E18" s="72">
        <f t="shared" si="0"/>
        <v>0</v>
      </c>
      <c r="F18" s="67" t="e">
        <f t="shared" si="1"/>
        <v>#DIV/0!</v>
      </c>
      <c r="G18" s="68">
        <f>' MEGLÉVŐ'!J203</f>
        <v>0</v>
      </c>
      <c r="H18" s="68">
        <v>0</v>
      </c>
      <c r="I18" s="68">
        <v>0</v>
      </c>
    </row>
    <row r="19" spans="1:12" x14ac:dyDescent="0.25">
      <c r="A19" s="66"/>
      <c r="B19" s="69">
        <f>' MEGLÉVŐ'!C234</f>
        <v>1200</v>
      </c>
      <c r="C19" s="73" t="str">
        <f>' MEGLÉVŐ'!D234</f>
        <v>Elektromos munkák</v>
      </c>
      <c r="D19" s="71"/>
      <c r="E19" s="72">
        <f t="shared" si="0"/>
        <v>0</v>
      </c>
      <c r="F19" s="67" t="e">
        <f t="shared" si="1"/>
        <v>#DIV/0!</v>
      </c>
      <c r="G19" s="68">
        <f>' MEGLÉVŐ'!J234</f>
        <v>0</v>
      </c>
      <c r="H19" s="68">
        <v>0</v>
      </c>
      <c r="I19" s="68">
        <f>' NAPELEM '!J18</f>
        <v>0</v>
      </c>
    </row>
    <row r="20" spans="1:12" x14ac:dyDescent="0.25">
      <c r="A20" s="66"/>
      <c r="B20" s="69">
        <f>' MEGLÉVŐ'!C243</f>
        <v>1300</v>
      </c>
      <c r="C20" s="73" t="str">
        <f>' MEGLÉVŐ'!D243</f>
        <v>Gyengeáramú munkák</v>
      </c>
      <c r="D20" s="71"/>
      <c r="E20" s="72">
        <f t="shared" si="0"/>
        <v>0</v>
      </c>
      <c r="F20" s="67" t="e">
        <f t="shared" si="1"/>
        <v>#DIV/0!</v>
      </c>
      <c r="G20" s="68">
        <f>' MEGLÉVŐ'!J243</f>
        <v>0</v>
      </c>
      <c r="H20" s="68">
        <v>0</v>
      </c>
      <c r="I20" s="68">
        <v>0</v>
      </c>
    </row>
    <row r="21" spans="1:12" x14ac:dyDescent="0.25">
      <c r="A21" s="66"/>
      <c r="B21" s="69">
        <f>' MEGLÉVŐ'!C252</f>
        <v>1400</v>
      </c>
      <c r="C21" s="73" t="str">
        <f>' MEGLÉVŐ'!D252</f>
        <v>Kertészet</v>
      </c>
      <c r="D21" s="71"/>
      <c r="E21" s="72">
        <f t="shared" si="0"/>
        <v>0</v>
      </c>
      <c r="F21" s="67" t="e">
        <f t="shared" si="1"/>
        <v>#DIV/0!</v>
      </c>
      <c r="G21" s="68">
        <f>' MEGLÉVŐ'!J252</f>
        <v>0</v>
      </c>
      <c r="H21" s="68">
        <v>0</v>
      </c>
      <c r="I21" s="68">
        <v>0</v>
      </c>
    </row>
    <row r="22" spans="1:12" x14ac:dyDescent="0.25">
      <c r="A22" s="66"/>
      <c r="B22" s="69">
        <f>' MEGLÉVŐ'!C263</f>
        <v>1500</v>
      </c>
      <c r="C22" s="73" t="str">
        <f>' MEGLÉVŐ'!D263</f>
        <v>Közművek</v>
      </c>
      <c r="D22" s="71"/>
      <c r="E22" s="72">
        <f t="shared" si="0"/>
        <v>0</v>
      </c>
      <c r="F22" s="67" t="e">
        <f t="shared" si="1"/>
        <v>#DIV/0!</v>
      </c>
      <c r="G22" s="68">
        <f>' MEGLÉVŐ'!J263</f>
        <v>0</v>
      </c>
      <c r="H22" s="68">
        <v>0</v>
      </c>
      <c r="I22" s="68">
        <v>0</v>
      </c>
    </row>
    <row r="23" spans="1:12" x14ac:dyDescent="0.25">
      <c r="A23" s="66"/>
      <c r="B23" s="69">
        <f>' MEGLÉVŐ'!C280</f>
        <v>1600</v>
      </c>
      <c r="C23" s="73" t="str">
        <f>' MEGLÉVŐ'!D280</f>
        <v>Egyéb munkák</v>
      </c>
      <c r="D23" s="71"/>
      <c r="E23" s="72">
        <f t="shared" si="0"/>
        <v>0</v>
      </c>
      <c r="F23" s="67" t="e">
        <f t="shared" si="1"/>
        <v>#DIV/0!</v>
      </c>
      <c r="G23" s="68">
        <f>' MEGLÉVŐ'!J280</f>
        <v>0</v>
      </c>
      <c r="H23" s="68">
        <v>0</v>
      </c>
      <c r="I23" s="68">
        <v>0</v>
      </c>
    </row>
    <row r="24" spans="1:12" ht="6" customHeight="1" x14ac:dyDescent="0.25">
      <c r="A24" s="66"/>
      <c r="B24" s="74"/>
      <c r="C24" s="75"/>
      <c r="D24" s="66"/>
      <c r="E24" s="66"/>
      <c r="F24" s="76"/>
      <c r="G24" s="66"/>
      <c r="H24" s="66"/>
      <c r="I24" s="66"/>
    </row>
    <row r="25" spans="1:12" x14ac:dyDescent="0.25">
      <c r="A25" s="66"/>
      <c r="B25" s="66"/>
      <c r="C25" s="75"/>
      <c r="D25" s="77" t="s">
        <v>27</v>
      </c>
      <c r="E25" s="78">
        <f>SUM(E8:E23)</f>
        <v>0</v>
      </c>
      <c r="F25" s="76"/>
      <c r="G25" s="79">
        <f>SUM(G8:G23)</f>
        <v>0</v>
      </c>
      <c r="H25" s="79">
        <f>SUM(H8:H23)</f>
        <v>0</v>
      </c>
      <c r="I25" s="80">
        <f>SUM(I8:I23)</f>
        <v>0</v>
      </c>
    </row>
    <row r="26" spans="1:12" ht="16.5" thickBot="1" x14ac:dyDescent="0.3">
      <c r="A26" s="81"/>
      <c r="B26" s="81"/>
      <c r="C26" s="82"/>
      <c r="D26" s="83"/>
      <c r="E26" s="84"/>
      <c r="F26" s="85"/>
      <c r="G26" s="86" t="e">
        <f>G25/$E$25</f>
        <v>#DIV/0!</v>
      </c>
      <c r="H26" s="86" t="e">
        <f>H25/$E$25</f>
        <v>#DIV/0!</v>
      </c>
      <c r="I26" s="86" t="e">
        <f>I25/$E$25</f>
        <v>#DIV/0!</v>
      </c>
    </row>
    <row r="27" spans="1:12" ht="16.5" thickBot="1" x14ac:dyDescent="0.3">
      <c r="A27" s="62"/>
      <c r="B27" s="87"/>
      <c r="C27" s="88" t="s">
        <v>26</v>
      </c>
      <c r="D27" s="89">
        <v>0.05</v>
      </c>
      <c r="E27" s="90">
        <f>G27+H27</f>
        <v>0</v>
      </c>
      <c r="F27" s="91"/>
      <c r="G27" s="92">
        <f>G25*D27</f>
        <v>0</v>
      </c>
      <c r="H27" s="92">
        <f>H25*D27</f>
        <v>0</v>
      </c>
      <c r="I27" s="93" t="s">
        <v>170</v>
      </c>
    </row>
    <row r="28" spans="1:12" s="11" customFormat="1" ht="16.5" thickBot="1" x14ac:dyDescent="0.3">
      <c r="A28" s="59"/>
      <c r="B28" s="59"/>
      <c r="C28" s="94"/>
      <c r="D28" s="95"/>
      <c r="E28" s="96"/>
      <c r="F28" s="97"/>
      <c r="G28" s="59"/>
      <c r="H28" s="59"/>
      <c r="I28" s="59"/>
    </row>
    <row r="29" spans="1:12" ht="16.5" thickBot="1" x14ac:dyDescent="0.3">
      <c r="C29" s="407" t="s">
        <v>165</v>
      </c>
      <c r="D29" s="408"/>
      <c r="E29" s="216">
        <f>SUM(E25:E28)</f>
        <v>0</v>
      </c>
      <c r="F29" s="98"/>
      <c r="G29" s="99">
        <f>G25+G27</f>
        <v>0</v>
      </c>
      <c r="H29" s="99">
        <f>H25+H27</f>
        <v>0</v>
      </c>
      <c r="I29" s="100">
        <f>I25</f>
        <v>0</v>
      </c>
    </row>
    <row r="30" spans="1:12" ht="16.5" thickBot="1" x14ac:dyDescent="0.3">
      <c r="E30" s="50"/>
      <c r="F30" s="101"/>
      <c r="G30" s="102"/>
      <c r="H30" s="46"/>
      <c r="I30" s="46"/>
      <c r="K30" s="37"/>
      <c r="L30" s="12"/>
    </row>
    <row r="31" spans="1:12" ht="16.5" thickBot="1" x14ac:dyDescent="0.3">
      <c r="C31" s="103"/>
      <c r="D31" s="104" t="s">
        <v>166</v>
      </c>
      <c r="E31" s="105">
        <f>E29*0.27</f>
        <v>0</v>
      </c>
      <c r="F31" s="106"/>
      <c r="G31" s="107">
        <f>G29*0.27</f>
        <v>0</v>
      </c>
      <c r="H31" s="107">
        <f>H29*0.27</f>
        <v>0</v>
      </c>
      <c r="I31" s="108">
        <f>I29*0.27</f>
        <v>0</v>
      </c>
    </row>
    <row r="32" spans="1:12" ht="16.5" thickBot="1" x14ac:dyDescent="0.3">
      <c r="F32" s="52"/>
      <c r="G32" s="46"/>
      <c r="H32" s="46"/>
      <c r="I32" s="46"/>
    </row>
    <row r="33" spans="1:9" ht="16.5" thickBot="1" x14ac:dyDescent="0.3">
      <c r="C33" s="405" t="s">
        <v>167</v>
      </c>
      <c r="D33" s="406"/>
      <c r="E33" s="109">
        <f>E29+E31</f>
        <v>0</v>
      </c>
      <c r="F33" s="110">
        <f t="shared" ref="F33:I33" si="2">F29+F31</f>
        <v>0</v>
      </c>
      <c r="G33" s="111">
        <f t="shared" si="2"/>
        <v>0</v>
      </c>
      <c r="H33" s="111">
        <f t="shared" si="2"/>
        <v>0</v>
      </c>
      <c r="I33" s="111">
        <f t="shared" si="2"/>
        <v>0</v>
      </c>
    </row>
    <row r="34" spans="1:9" ht="16.5" thickBot="1" x14ac:dyDescent="0.3">
      <c r="F34" s="52"/>
    </row>
    <row r="35" spans="1:9" s="36" customFormat="1" ht="32.25" customHeight="1" thickBot="1" x14ac:dyDescent="0.3">
      <c r="A35" s="112"/>
      <c r="B35" s="113" t="s">
        <v>172</v>
      </c>
      <c r="C35" s="114" t="s">
        <v>173</v>
      </c>
      <c r="D35" s="113"/>
      <c r="E35" s="115">
        <f>E36*0.3</f>
        <v>0</v>
      </c>
      <c r="F35" s="52"/>
      <c r="G35" s="43"/>
      <c r="H35" s="43"/>
      <c r="I35" s="43"/>
    </row>
    <row r="36" spans="1:9" x14ac:dyDescent="0.25">
      <c r="D36" s="43" t="s">
        <v>215</v>
      </c>
      <c r="E36" s="116">
        <f>G25+H25</f>
        <v>0</v>
      </c>
      <c r="F36" s="52"/>
      <c r="H36" s="116"/>
      <c r="I36" s="50"/>
    </row>
    <row r="37" spans="1:9" x14ac:dyDescent="0.25">
      <c r="A37" s="47"/>
      <c r="B37" s="47"/>
      <c r="C37" s="49"/>
      <c r="D37" s="47"/>
      <c r="E37" s="47"/>
      <c r="F37" s="48"/>
      <c r="G37" s="47"/>
      <c r="H37" s="217"/>
      <c r="I37" s="47"/>
    </row>
    <row r="40" spans="1:9" ht="15.75" hidden="1" customHeight="1" x14ac:dyDescent="0.25"/>
    <row r="41" spans="1:9" ht="15.75" hidden="1" customHeight="1" x14ac:dyDescent="0.25"/>
    <row r="42" spans="1:9" ht="15.75" hidden="1" customHeight="1" x14ac:dyDescent="0.25"/>
    <row r="53" ht="15.75" hidden="1" customHeight="1" x14ac:dyDescent="0.25"/>
    <row r="76" ht="15.75" hidden="1" customHeight="1" x14ac:dyDescent="0.25"/>
    <row r="77" ht="15.75" hidden="1" customHeight="1" x14ac:dyDescent="0.25"/>
    <row r="78" ht="15.75" hidden="1" customHeight="1" x14ac:dyDescent="0.25"/>
    <row r="79" ht="15.75" hidden="1" customHeight="1" x14ac:dyDescent="0.25"/>
    <row r="80" ht="15.75" hidden="1" customHeight="1" x14ac:dyDescent="0.25"/>
    <row r="84" ht="15.75" hidden="1" customHeight="1" x14ac:dyDescent="0.25"/>
    <row r="85" ht="15.75" hidden="1" customHeight="1" x14ac:dyDescent="0.25"/>
    <row r="86" ht="15.75" hidden="1" customHeight="1" x14ac:dyDescent="0.25"/>
    <row r="106" ht="15.75" hidden="1" customHeight="1" x14ac:dyDescent="0.25"/>
    <row r="107" ht="15.75" hidden="1" customHeight="1" x14ac:dyDescent="0.25"/>
    <row r="108" ht="15.75" hidden="1" customHeight="1" x14ac:dyDescent="0.25"/>
    <row r="109" ht="15.75" hidden="1" customHeight="1" x14ac:dyDescent="0.25"/>
    <row r="120" ht="15.75" hidden="1" customHeight="1" x14ac:dyDescent="0.25"/>
    <row r="121" ht="15.75" hidden="1" customHeight="1" x14ac:dyDescent="0.25"/>
    <row r="122" ht="15.75" hidden="1" customHeight="1" x14ac:dyDescent="0.25"/>
    <row r="12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57" ht="15.75" hidden="1" customHeight="1" x14ac:dyDescent="0.25"/>
    <row r="158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90" ht="15.75" hidden="1" customHeight="1" x14ac:dyDescent="0.25"/>
    <row r="213" ht="15.75" hidden="1" customHeight="1" x14ac:dyDescent="0.25"/>
    <row r="223" ht="15.75" hidden="1" customHeight="1" x14ac:dyDescent="0.25"/>
    <row r="224" ht="15.75" hidden="1" customHeight="1" x14ac:dyDescent="0.25"/>
    <row r="225" ht="15.75" hidden="1" customHeight="1" x14ac:dyDescent="0.25"/>
    <row r="226" ht="15.75" hidden="1" customHeight="1" x14ac:dyDescent="0.25"/>
    <row r="236" ht="15.75" hidden="1" customHeight="1" x14ac:dyDescent="0.25"/>
    <row r="237" ht="15.75" hidden="1" customHeight="1" x14ac:dyDescent="0.25"/>
    <row r="238" ht="15.75" hidden="1" customHeight="1" x14ac:dyDescent="0.25"/>
    <row r="243" ht="15.75" hidden="1" customHeight="1" x14ac:dyDescent="0.25"/>
    <row r="267" ht="15.75" hidden="1" customHeight="1" x14ac:dyDescent="0.25"/>
    <row r="268" ht="15.75" hidden="1" customHeight="1" x14ac:dyDescent="0.25"/>
    <row r="308" spans="7:7" x14ac:dyDescent="0.25">
      <c r="G308" s="43" t="e">
        <f>G305+G271+G262+G167+G107+G97+G58+G34+#REF!+#REF!+#REF!+#REF!+G17+G288</f>
        <v>#REF!</v>
      </c>
    </row>
    <row r="321" ht="15.75" hidden="1" customHeight="1" x14ac:dyDescent="0.25"/>
    <row r="322" ht="15.75" hidden="1" customHeight="1" x14ac:dyDescent="0.25"/>
    <row r="323" ht="15.75" hidden="1" customHeight="1" x14ac:dyDescent="0.25"/>
    <row r="324" ht="15.75" hidden="1" customHeight="1" x14ac:dyDescent="0.25"/>
    <row r="363" ht="15.75" hidden="1" customHeight="1" x14ac:dyDescent="0.25"/>
    <row r="373" ht="15.75" hidden="1" customHeight="1" x14ac:dyDescent="0.25"/>
    <row r="374" ht="15.75" hidden="1" customHeight="1" x14ac:dyDescent="0.25"/>
    <row r="398" ht="15.75" hidden="1" customHeight="1" x14ac:dyDescent="0.25"/>
    <row r="399" ht="15.75" hidden="1" customHeight="1" x14ac:dyDescent="0.25"/>
    <row r="400" ht="15.75" hidden="1" customHeight="1" x14ac:dyDescent="0.25"/>
    <row r="409" ht="15.75" hidden="1" customHeight="1" x14ac:dyDescent="0.25"/>
    <row r="410" ht="15.75" hidden="1" customHeight="1" x14ac:dyDescent="0.25"/>
    <row r="411" ht="15.75" hidden="1" customHeight="1" x14ac:dyDescent="0.25"/>
    <row r="412" ht="15.75" hidden="1" customHeight="1" x14ac:dyDescent="0.25"/>
    <row r="418" ht="15.75" hidden="1" customHeight="1" x14ac:dyDescent="0.25"/>
    <row r="419" ht="15.75" hidden="1" customHeight="1" x14ac:dyDescent="0.25"/>
    <row r="427" ht="15.75" hidden="1" customHeight="1" x14ac:dyDescent="0.25"/>
  </sheetData>
  <mergeCells count="6">
    <mergeCell ref="A5:E5"/>
    <mergeCell ref="C33:D33"/>
    <mergeCell ref="C29:D29"/>
    <mergeCell ref="A1:I1"/>
    <mergeCell ref="A2:I2"/>
    <mergeCell ref="B4:I4"/>
  </mergeCells>
  <dataValidations count="1">
    <dataValidation type="list" allowBlank="1" showInputMessage="1" showErrorMessage="1" sqref="D2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autoPageBreaks="0"/>
  </sheetPr>
  <dimension ref="A1:XCN295"/>
  <sheetViews>
    <sheetView tabSelected="1" defaultGridColor="0" view="pageBreakPreview" topLeftCell="A232" colorId="22" zoomScaleNormal="100" zoomScaleSheetLayoutView="100" workbookViewId="0">
      <selection activeCell="D13" sqref="D13"/>
    </sheetView>
  </sheetViews>
  <sheetFormatPr defaultColWidth="10" defaultRowHeight="12.75" outlineLevelRow="1" x14ac:dyDescent="0.2"/>
  <cols>
    <col min="1" max="1" width="4.625" style="377" customWidth="1"/>
    <col min="2" max="2" width="17.375" style="371" customWidth="1"/>
    <col min="3" max="3" width="5.625" style="372" customWidth="1"/>
    <col min="4" max="4" width="48.125" style="281" customWidth="1"/>
    <col min="5" max="5" width="9.625" style="372" customWidth="1"/>
    <col min="6" max="6" width="8.875" style="373" bestFit="1" customWidth="1"/>
    <col min="7" max="7" width="9.75" style="372" bestFit="1" customWidth="1"/>
    <col min="8" max="8" width="9.125" style="372" bestFit="1" customWidth="1"/>
    <col min="9" max="9" width="9.125" style="374" bestFit="1" customWidth="1"/>
    <col min="10" max="10" width="12" style="375" customWidth="1"/>
    <col min="11" max="11" width="12.375" style="376" customWidth="1"/>
    <col min="12" max="12" width="10.625" style="376" customWidth="1"/>
    <col min="13" max="13" width="9.625" style="286" bestFit="1" customWidth="1"/>
    <col min="14" max="14" width="11.625" style="286" customWidth="1"/>
    <col min="15" max="15" width="10" style="386" customWidth="1"/>
    <col min="16" max="253" width="10" style="287"/>
    <col min="254" max="254" width="4" style="287" customWidth="1"/>
    <col min="255" max="255" width="5.625" style="287" customWidth="1"/>
    <col min="256" max="256" width="54.875" style="287" customWidth="1"/>
    <col min="257" max="257" width="5.625" style="287" customWidth="1"/>
    <col min="258" max="258" width="6.375" style="287" customWidth="1"/>
    <col min="259" max="259" width="9.625" style="287" customWidth="1"/>
    <col min="260" max="260" width="0" style="287" hidden="1" customWidth="1"/>
    <col min="261" max="262" width="12.375" style="287" customWidth="1"/>
    <col min="263" max="263" width="3.875" style="287" customWidth="1"/>
    <col min="264" max="264" width="4.875" style="287" customWidth="1"/>
    <col min="265" max="265" width="11.625" style="287" customWidth="1"/>
    <col min="266" max="266" width="10" style="287" customWidth="1"/>
    <col min="267" max="267" width="4" style="287" customWidth="1"/>
    <col min="268" max="268" width="4.875" style="287" customWidth="1"/>
    <col min="269" max="269" width="4.375" style="287" customWidth="1"/>
    <col min="270" max="270" width="4.125" style="287" customWidth="1"/>
    <col min="271" max="271" width="3.875" style="287" customWidth="1"/>
    <col min="272" max="509" width="10" style="287"/>
    <col min="510" max="510" width="4" style="287" customWidth="1"/>
    <col min="511" max="511" width="5.625" style="287" customWidth="1"/>
    <col min="512" max="512" width="54.875" style="287" customWidth="1"/>
    <col min="513" max="513" width="5.625" style="287" customWidth="1"/>
    <col min="514" max="514" width="6.375" style="287" customWidth="1"/>
    <col min="515" max="515" width="9.625" style="287" customWidth="1"/>
    <col min="516" max="516" width="0" style="287" hidden="1" customWidth="1"/>
    <col min="517" max="518" width="12.375" style="287" customWidth="1"/>
    <col min="519" max="519" width="3.875" style="287" customWidth="1"/>
    <col min="520" max="520" width="4.875" style="287" customWidth="1"/>
    <col min="521" max="521" width="11.625" style="287" customWidth="1"/>
    <col min="522" max="522" width="10" style="287" customWidth="1"/>
    <col min="523" max="523" width="4" style="287" customWidth="1"/>
    <col min="524" max="524" width="4.875" style="287" customWidth="1"/>
    <col min="525" max="525" width="4.375" style="287" customWidth="1"/>
    <col min="526" max="526" width="4.125" style="287" customWidth="1"/>
    <col min="527" max="527" width="3.875" style="287" customWidth="1"/>
    <col min="528" max="765" width="10" style="287"/>
    <col min="766" max="766" width="4" style="287" customWidth="1"/>
    <col min="767" max="767" width="5.625" style="287" customWidth="1"/>
    <col min="768" max="768" width="54.875" style="287" customWidth="1"/>
    <col min="769" max="769" width="5.625" style="287" customWidth="1"/>
    <col min="770" max="770" width="6.375" style="287" customWidth="1"/>
    <col min="771" max="771" width="9.625" style="287" customWidth="1"/>
    <col min="772" max="772" width="0" style="287" hidden="1" customWidth="1"/>
    <col min="773" max="774" width="12.375" style="287" customWidth="1"/>
    <col min="775" max="775" width="3.875" style="287" customWidth="1"/>
    <col min="776" max="776" width="4.875" style="287" customWidth="1"/>
    <col min="777" max="777" width="11.625" style="287" customWidth="1"/>
    <col min="778" max="778" width="10" style="287" customWidth="1"/>
    <col min="779" max="779" width="4" style="287" customWidth="1"/>
    <col min="780" max="780" width="4.875" style="287" customWidth="1"/>
    <col min="781" max="781" width="4.375" style="287" customWidth="1"/>
    <col min="782" max="782" width="4.125" style="287" customWidth="1"/>
    <col min="783" max="783" width="3.875" style="287" customWidth="1"/>
    <col min="784" max="1021" width="10" style="287"/>
    <col min="1022" max="1022" width="4" style="287" customWidth="1"/>
    <col min="1023" max="1023" width="5.625" style="287" customWidth="1"/>
    <col min="1024" max="1024" width="54.875" style="287" customWidth="1"/>
    <col min="1025" max="1025" width="5.625" style="287" customWidth="1"/>
    <col min="1026" max="1026" width="6.375" style="287" customWidth="1"/>
    <col min="1027" max="1027" width="9.625" style="287" customWidth="1"/>
    <col min="1028" max="1028" width="0" style="287" hidden="1" customWidth="1"/>
    <col min="1029" max="1030" width="12.375" style="287" customWidth="1"/>
    <col min="1031" max="1031" width="3.875" style="287" customWidth="1"/>
    <col min="1032" max="1032" width="4.875" style="287" customWidth="1"/>
    <col min="1033" max="1033" width="11.625" style="287" customWidth="1"/>
    <col min="1034" max="1034" width="10" style="287" customWidth="1"/>
    <col min="1035" max="1035" width="4" style="287" customWidth="1"/>
    <col min="1036" max="1036" width="4.875" style="287" customWidth="1"/>
    <col min="1037" max="1037" width="4.375" style="287" customWidth="1"/>
    <col min="1038" max="1038" width="4.125" style="287" customWidth="1"/>
    <col min="1039" max="1039" width="3.875" style="287" customWidth="1"/>
    <col min="1040" max="1277" width="10" style="287"/>
    <col min="1278" max="1278" width="4" style="287" customWidth="1"/>
    <col min="1279" max="1279" width="5.625" style="287" customWidth="1"/>
    <col min="1280" max="1280" width="54.875" style="287" customWidth="1"/>
    <col min="1281" max="1281" width="5.625" style="287" customWidth="1"/>
    <col min="1282" max="1282" width="6.375" style="287" customWidth="1"/>
    <col min="1283" max="1283" width="9.625" style="287" customWidth="1"/>
    <col min="1284" max="1284" width="0" style="287" hidden="1" customWidth="1"/>
    <col min="1285" max="1286" width="12.375" style="287" customWidth="1"/>
    <col min="1287" max="1287" width="3.875" style="287" customWidth="1"/>
    <col min="1288" max="1288" width="4.875" style="287" customWidth="1"/>
    <col min="1289" max="1289" width="11.625" style="287" customWidth="1"/>
    <col min="1290" max="1290" width="10" style="287" customWidth="1"/>
    <col min="1291" max="1291" width="4" style="287" customWidth="1"/>
    <col min="1292" max="1292" width="4.875" style="287" customWidth="1"/>
    <col min="1293" max="1293" width="4.375" style="287" customWidth="1"/>
    <col min="1294" max="1294" width="4.125" style="287" customWidth="1"/>
    <col min="1295" max="1295" width="3.875" style="287" customWidth="1"/>
    <col min="1296" max="1533" width="10" style="287"/>
    <col min="1534" max="1534" width="4" style="287" customWidth="1"/>
    <col min="1535" max="1535" width="5.625" style="287" customWidth="1"/>
    <col min="1536" max="1536" width="54.875" style="287" customWidth="1"/>
    <col min="1537" max="1537" width="5.625" style="287" customWidth="1"/>
    <col min="1538" max="1538" width="6.375" style="287" customWidth="1"/>
    <col min="1539" max="1539" width="9.625" style="287" customWidth="1"/>
    <col min="1540" max="1540" width="0" style="287" hidden="1" customWidth="1"/>
    <col min="1541" max="1542" width="12.375" style="287" customWidth="1"/>
    <col min="1543" max="1543" width="3.875" style="287" customWidth="1"/>
    <col min="1544" max="1544" width="4.875" style="287" customWidth="1"/>
    <col min="1545" max="1545" width="11.625" style="287" customWidth="1"/>
    <col min="1546" max="1546" width="10" style="287" customWidth="1"/>
    <col min="1547" max="1547" width="4" style="287" customWidth="1"/>
    <col min="1548" max="1548" width="4.875" style="287" customWidth="1"/>
    <col min="1549" max="1549" width="4.375" style="287" customWidth="1"/>
    <col min="1550" max="1550" width="4.125" style="287" customWidth="1"/>
    <col min="1551" max="1551" width="3.875" style="287" customWidth="1"/>
    <col min="1552" max="1789" width="10" style="287"/>
    <col min="1790" max="1790" width="4" style="287" customWidth="1"/>
    <col min="1791" max="1791" width="5.625" style="287" customWidth="1"/>
    <col min="1792" max="1792" width="54.875" style="287" customWidth="1"/>
    <col min="1793" max="1793" width="5.625" style="287" customWidth="1"/>
    <col min="1794" max="1794" width="6.375" style="287" customWidth="1"/>
    <col min="1795" max="1795" width="9.625" style="287" customWidth="1"/>
    <col min="1796" max="1796" width="0" style="287" hidden="1" customWidth="1"/>
    <col min="1797" max="1798" width="12.375" style="287" customWidth="1"/>
    <col min="1799" max="1799" width="3.875" style="287" customWidth="1"/>
    <col min="1800" max="1800" width="4.875" style="287" customWidth="1"/>
    <col min="1801" max="1801" width="11.625" style="287" customWidth="1"/>
    <col min="1802" max="1802" width="10" style="287" customWidth="1"/>
    <col min="1803" max="1803" width="4" style="287" customWidth="1"/>
    <col min="1804" max="1804" width="4.875" style="287" customWidth="1"/>
    <col min="1805" max="1805" width="4.375" style="287" customWidth="1"/>
    <col min="1806" max="1806" width="4.125" style="287" customWidth="1"/>
    <col min="1807" max="1807" width="3.875" style="287" customWidth="1"/>
    <col min="1808" max="2045" width="10" style="287"/>
    <col min="2046" max="2046" width="4" style="287" customWidth="1"/>
    <col min="2047" max="2047" width="5.625" style="287" customWidth="1"/>
    <col min="2048" max="2048" width="54.875" style="287" customWidth="1"/>
    <col min="2049" max="2049" width="5.625" style="287" customWidth="1"/>
    <col min="2050" max="2050" width="6.375" style="287" customWidth="1"/>
    <col min="2051" max="2051" width="9.625" style="287" customWidth="1"/>
    <col min="2052" max="2052" width="0" style="287" hidden="1" customWidth="1"/>
    <col min="2053" max="2054" width="12.375" style="287" customWidth="1"/>
    <col min="2055" max="2055" width="3.875" style="287" customWidth="1"/>
    <col min="2056" max="2056" width="4.875" style="287" customWidth="1"/>
    <col min="2057" max="2057" width="11.625" style="287" customWidth="1"/>
    <col min="2058" max="2058" width="10" style="287" customWidth="1"/>
    <col min="2059" max="2059" width="4" style="287" customWidth="1"/>
    <col min="2060" max="2060" width="4.875" style="287" customWidth="1"/>
    <col min="2061" max="2061" width="4.375" style="287" customWidth="1"/>
    <col min="2062" max="2062" width="4.125" style="287" customWidth="1"/>
    <col min="2063" max="2063" width="3.875" style="287" customWidth="1"/>
    <col min="2064" max="2301" width="10" style="287"/>
    <col min="2302" max="2302" width="4" style="287" customWidth="1"/>
    <col min="2303" max="2303" width="5.625" style="287" customWidth="1"/>
    <col min="2304" max="2304" width="54.875" style="287" customWidth="1"/>
    <col min="2305" max="2305" width="5.625" style="287" customWidth="1"/>
    <col min="2306" max="2306" width="6.375" style="287" customWidth="1"/>
    <col min="2307" max="2307" width="9.625" style="287" customWidth="1"/>
    <col min="2308" max="2308" width="0" style="287" hidden="1" customWidth="1"/>
    <col min="2309" max="2310" width="12.375" style="287" customWidth="1"/>
    <col min="2311" max="2311" width="3.875" style="287" customWidth="1"/>
    <col min="2312" max="2312" width="4.875" style="287" customWidth="1"/>
    <col min="2313" max="2313" width="11.625" style="287" customWidth="1"/>
    <col min="2314" max="2314" width="10" style="287" customWidth="1"/>
    <col min="2315" max="2315" width="4" style="287" customWidth="1"/>
    <col min="2316" max="2316" width="4.875" style="287" customWidth="1"/>
    <col min="2317" max="2317" width="4.375" style="287" customWidth="1"/>
    <col min="2318" max="2318" width="4.125" style="287" customWidth="1"/>
    <col min="2319" max="2319" width="3.875" style="287" customWidth="1"/>
    <col min="2320" max="2557" width="10" style="287"/>
    <col min="2558" max="2558" width="4" style="287" customWidth="1"/>
    <col min="2559" max="2559" width="5.625" style="287" customWidth="1"/>
    <col min="2560" max="2560" width="54.875" style="287" customWidth="1"/>
    <col min="2561" max="2561" width="5.625" style="287" customWidth="1"/>
    <col min="2562" max="2562" width="6.375" style="287" customWidth="1"/>
    <col min="2563" max="2563" width="9.625" style="287" customWidth="1"/>
    <col min="2564" max="2564" width="0" style="287" hidden="1" customWidth="1"/>
    <col min="2565" max="2566" width="12.375" style="287" customWidth="1"/>
    <col min="2567" max="2567" width="3.875" style="287" customWidth="1"/>
    <col min="2568" max="2568" width="4.875" style="287" customWidth="1"/>
    <col min="2569" max="2569" width="11.625" style="287" customWidth="1"/>
    <col min="2570" max="2570" width="10" style="287" customWidth="1"/>
    <col min="2571" max="2571" width="4" style="287" customWidth="1"/>
    <col min="2572" max="2572" width="4.875" style="287" customWidth="1"/>
    <col min="2573" max="2573" width="4.375" style="287" customWidth="1"/>
    <col min="2574" max="2574" width="4.125" style="287" customWidth="1"/>
    <col min="2575" max="2575" width="3.875" style="287" customWidth="1"/>
    <col min="2576" max="2813" width="10" style="287"/>
    <col min="2814" max="2814" width="4" style="287" customWidth="1"/>
    <col min="2815" max="2815" width="5.625" style="287" customWidth="1"/>
    <col min="2816" max="2816" width="54.875" style="287" customWidth="1"/>
    <col min="2817" max="2817" width="5.625" style="287" customWidth="1"/>
    <col min="2818" max="2818" width="6.375" style="287" customWidth="1"/>
    <col min="2819" max="2819" width="9.625" style="287" customWidth="1"/>
    <col min="2820" max="2820" width="0" style="287" hidden="1" customWidth="1"/>
    <col min="2821" max="2822" width="12.375" style="287" customWidth="1"/>
    <col min="2823" max="2823" width="3.875" style="287" customWidth="1"/>
    <col min="2824" max="2824" width="4.875" style="287" customWidth="1"/>
    <col min="2825" max="2825" width="11.625" style="287" customWidth="1"/>
    <col min="2826" max="2826" width="10" style="287" customWidth="1"/>
    <col min="2827" max="2827" width="4" style="287" customWidth="1"/>
    <col min="2828" max="2828" width="4.875" style="287" customWidth="1"/>
    <col min="2829" max="2829" width="4.375" style="287" customWidth="1"/>
    <col min="2830" max="2830" width="4.125" style="287" customWidth="1"/>
    <col min="2831" max="2831" width="3.875" style="287" customWidth="1"/>
    <col min="2832" max="3069" width="10" style="287"/>
    <col min="3070" max="3070" width="4" style="287" customWidth="1"/>
    <col min="3071" max="3071" width="5.625" style="287" customWidth="1"/>
    <col min="3072" max="3072" width="54.875" style="287" customWidth="1"/>
    <col min="3073" max="3073" width="5.625" style="287" customWidth="1"/>
    <col min="3074" max="3074" width="6.375" style="287" customWidth="1"/>
    <col min="3075" max="3075" width="9.625" style="287" customWidth="1"/>
    <col min="3076" max="3076" width="0" style="287" hidden="1" customWidth="1"/>
    <col min="3077" max="3078" width="12.375" style="287" customWidth="1"/>
    <col min="3079" max="3079" width="3.875" style="287" customWidth="1"/>
    <col min="3080" max="3080" width="4.875" style="287" customWidth="1"/>
    <col min="3081" max="3081" width="11.625" style="287" customWidth="1"/>
    <col min="3082" max="3082" width="10" style="287" customWidth="1"/>
    <col min="3083" max="3083" width="4" style="287" customWidth="1"/>
    <col min="3084" max="3084" width="4.875" style="287" customWidth="1"/>
    <col min="3085" max="3085" width="4.375" style="287" customWidth="1"/>
    <col min="3086" max="3086" width="4.125" style="287" customWidth="1"/>
    <col min="3087" max="3087" width="3.875" style="287" customWidth="1"/>
    <col min="3088" max="3325" width="10" style="287"/>
    <col min="3326" max="3326" width="4" style="287" customWidth="1"/>
    <col min="3327" max="3327" width="5.625" style="287" customWidth="1"/>
    <col min="3328" max="3328" width="54.875" style="287" customWidth="1"/>
    <col min="3329" max="3329" width="5.625" style="287" customWidth="1"/>
    <col min="3330" max="3330" width="6.375" style="287" customWidth="1"/>
    <col min="3331" max="3331" width="9.625" style="287" customWidth="1"/>
    <col min="3332" max="3332" width="0" style="287" hidden="1" customWidth="1"/>
    <col min="3333" max="3334" width="12.375" style="287" customWidth="1"/>
    <col min="3335" max="3335" width="3.875" style="287" customWidth="1"/>
    <col min="3336" max="3336" width="4.875" style="287" customWidth="1"/>
    <col min="3337" max="3337" width="11.625" style="287" customWidth="1"/>
    <col min="3338" max="3338" width="10" style="287" customWidth="1"/>
    <col min="3339" max="3339" width="4" style="287" customWidth="1"/>
    <col min="3340" max="3340" width="4.875" style="287" customWidth="1"/>
    <col min="3341" max="3341" width="4.375" style="287" customWidth="1"/>
    <col min="3342" max="3342" width="4.125" style="287" customWidth="1"/>
    <col min="3343" max="3343" width="3.875" style="287" customWidth="1"/>
    <col min="3344" max="3581" width="10" style="287"/>
    <col min="3582" max="3582" width="4" style="287" customWidth="1"/>
    <col min="3583" max="3583" width="5.625" style="287" customWidth="1"/>
    <col min="3584" max="3584" width="54.875" style="287" customWidth="1"/>
    <col min="3585" max="3585" width="5.625" style="287" customWidth="1"/>
    <col min="3586" max="3586" width="6.375" style="287" customWidth="1"/>
    <col min="3587" max="3587" width="9.625" style="287" customWidth="1"/>
    <col min="3588" max="3588" width="0" style="287" hidden="1" customWidth="1"/>
    <col min="3589" max="3590" width="12.375" style="287" customWidth="1"/>
    <col min="3591" max="3591" width="3.875" style="287" customWidth="1"/>
    <col min="3592" max="3592" width="4.875" style="287" customWidth="1"/>
    <col min="3593" max="3593" width="11.625" style="287" customWidth="1"/>
    <col min="3594" max="3594" width="10" style="287" customWidth="1"/>
    <col min="3595" max="3595" width="4" style="287" customWidth="1"/>
    <col min="3596" max="3596" width="4.875" style="287" customWidth="1"/>
    <col min="3597" max="3597" width="4.375" style="287" customWidth="1"/>
    <col min="3598" max="3598" width="4.125" style="287" customWidth="1"/>
    <col min="3599" max="3599" width="3.875" style="287" customWidth="1"/>
    <col min="3600" max="3837" width="10" style="287"/>
    <col min="3838" max="3838" width="4" style="287" customWidth="1"/>
    <col min="3839" max="3839" width="5.625" style="287" customWidth="1"/>
    <col min="3840" max="3840" width="54.875" style="287" customWidth="1"/>
    <col min="3841" max="3841" width="5.625" style="287" customWidth="1"/>
    <col min="3842" max="3842" width="6.375" style="287" customWidth="1"/>
    <col min="3843" max="3843" width="9.625" style="287" customWidth="1"/>
    <col min="3844" max="3844" width="0" style="287" hidden="1" customWidth="1"/>
    <col min="3845" max="3846" width="12.375" style="287" customWidth="1"/>
    <col min="3847" max="3847" width="3.875" style="287" customWidth="1"/>
    <col min="3848" max="3848" width="4.875" style="287" customWidth="1"/>
    <col min="3849" max="3849" width="11.625" style="287" customWidth="1"/>
    <col min="3850" max="3850" width="10" style="287" customWidth="1"/>
    <col min="3851" max="3851" width="4" style="287" customWidth="1"/>
    <col min="3852" max="3852" width="4.875" style="287" customWidth="1"/>
    <col min="3853" max="3853" width="4.375" style="287" customWidth="1"/>
    <col min="3854" max="3854" width="4.125" style="287" customWidth="1"/>
    <col min="3855" max="3855" width="3.875" style="287" customWidth="1"/>
    <col min="3856" max="4093" width="10" style="287"/>
    <col min="4094" max="4094" width="4" style="287" customWidth="1"/>
    <col min="4095" max="4095" width="5.625" style="287" customWidth="1"/>
    <col min="4096" max="4096" width="54.875" style="287" customWidth="1"/>
    <col min="4097" max="4097" width="5.625" style="287" customWidth="1"/>
    <col min="4098" max="4098" width="6.375" style="287" customWidth="1"/>
    <col min="4099" max="4099" width="9.625" style="287" customWidth="1"/>
    <col min="4100" max="4100" width="0" style="287" hidden="1" customWidth="1"/>
    <col min="4101" max="4102" width="12.375" style="287" customWidth="1"/>
    <col min="4103" max="4103" width="3.875" style="287" customWidth="1"/>
    <col min="4104" max="4104" width="4.875" style="287" customWidth="1"/>
    <col min="4105" max="4105" width="11.625" style="287" customWidth="1"/>
    <col min="4106" max="4106" width="10" style="287" customWidth="1"/>
    <col min="4107" max="4107" width="4" style="287" customWidth="1"/>
    <col min="4108" max="4108" width="4.875" style="287" customWidth="1"/>
    <col min="4109" max="4109" width="4.375" style="287" customWidth="1"/>
    <col min="4110" max="4110" width="4.125" style="287" customWidth="1"/>
    <col min="4111" max="4111" width="3.875" style="287" customWidth="1"/>
    <col min="4112" max="4349" width="10" style="287"/>
    <col min="4350" max="4350" width="4" style="287" customWidth="1"/>
    <col min="4351" max="4351" width="5.625" style="287" customWidth="1"/>
    <col min="4352" max="4352" width="54.875" style="287" customWidth="1"/>
    <col min="4353" max="4353" width="5.625" style="287" customWidth="1"/>
    <col min="4354" max="4354" width="6.375" style="287" customWidth="1"/>
    <col min="4355" max="4355" width="9.625" style="287" customWidth="1"/>
    <col min="4356" max="4356" width="0" style="287" hidden="1" customWidth="1"/>
    <col min="4357" max="4358" width="12.375" style="287" customWidth="1"/>
    <col min="4359" max="4359" width="3.875" style="287" customWidth="1"/>
    <col min="4360" max="4360" width="4.875" style="287" customWidth="1"/>
    <col min="4361" max="4361" width="11.625" style="287" customWidth="1"/>
    <col min="4362" max="4362" width="10" style="287" customWidth="1"/>
    <col min="4363" max="4363" width="4" style="287" customWidth="1"/>
    <col min="4364" max="4364" width="4.875" style="287" customWidth="1"/>
    <col min="4365" max="4365" width="4.375" style="287" customWidth="1"/>
    <col min="4366" max="4366" width="4.125" style="287" customWidth="1"/>
    <col min="4367" max="4367" width="3.875" style="287" customWidth="1"/>
    <col min="4368" max="4605" width="10" style="287"/>
    <col min="4606" max="4606" width="4" style="287" customWidth="1"/>
    <col min="4607" max="4607" width="5.625" style="287" customWidth="1"/>
    <col min="4608" max="4608" width="54.875" style="287" customWidth="1"/>
    <col min="4609" max="4609" width="5.625" style="287" customWidth="1"/>
    <col min="4610" max="4610" width="6.375" style="287" customWidth="1"/>
    <col min="4611" max="4611" width="9.625" style="287" customWidth="1"/>
    <col min="4612" max="4612" width="0" style="287" hidden="1" customWidth="1"/>
    <col min="4613" max="4614" width="12.375" style="287" customWidth="1"/>
    <col min="4615" max="4615" width="3.875" style="287" customWidth="1"/>
    <col min="4616" max="4616" width="4.875" style="287" customWidth="1"/>
    <col min="4617" max="4617" width="11.625" style="287" customWidth="1"/>
    <col min="4618" max="4618" width="10" style="287" customWidth="1"/>
    <col min="4619" max="4619" width="4" style="287" customWidth="1"/>
    <col min="4620" max="4620" width="4.875" style="287" customWidth="1"/>
    <col min="4621" max="4621" width="4.375" style="287" customWidth="1"/>
    <col min="4622" max="4622" width="4.125" style="287" customWidth="1"/>
    <col min="4623" max="4623" width="3.875" style="287" customWidth="1"/>
    <col min="4624" max="4861" width="10" style="287"/>
    <col min="4862" max="4862" width="4" style="287" customWidth="1"/>
    <col min="4863" max="4863" width="5.625" style="287" customWidth="1"/>
    <col min="4864" max="4864" width="54.875" style="287" customWidth="1"/>
    <col min="4865" max="4865" width="5.625" style="287" customWidth="1"/>
    <col min="4866" max="4866" width="6.375" style="287" customWidth="1"/>
    <col min="4867" max="4867" width="9.625" style="287" customWidth="1"/>
    <col min="4868" max="4868" width="0" style="287" hidden="1" customWidth="1"/>
    <col min="4869" max="4870" width="12.375" style="287" customWidth="1"/>
    <col min="4871" max="4871" width="3.875" style="287" customWidth="1"/>
    <col min="4872" max="4872" width="4.875" style="287" customWidth="1"/>
    <col min="4873" max="4873" width="11.625" style="287" customWidth="1"/>
    <col min="4874" max="4874" width="10" style="287" customWidth="1"/>
    <col min="4875" max="4875" width="4" style="287" customWidth="1"/>
    <col min="4876" max="4876" width="4.875" style="287" customWidth="1"/>
    <col min="4877" max="4877" width="4.375" style="287" customWidth="1"/>
    <col min="4878" max="4878" width="4.125" style="287" customWidth="1"/>
    <col min="4879" max="4879" width="3.875" style="287" customWidth="1"/>
    <col min="4880" max="5117" width="10" style="287"/>
    <col min="5118" max="5118" width="4" style="287" customWidth="1"/>
    <col min="5119" max="5119" width="5.625" style="287" customWidth="1"/>
    <col min="5120" max="5120" width="54.875" style="287" customWidth="1"/>
    <col min="5121" max="5121" width="5.625" style="287" customWidth="1"/>
    <col min="5122" max="5122" width="6.375" style="287" customWidth="1"/>
    <col min="5123" max="5123" width="9.625" style="287" customWidth="1"/>
    <col min="5124" max="5124" width="0" style="287" hidden="1" customWidth="1"/>
    <col min="5125" max="5126" width="12.375" style="287" customWidth="1"/>
    <col min="5127" max="5127" width="3.875" style="287" customWidth="1"/>
    <col min="5128" max="5128" width="4.875" style="287" customWidth="1"/>
    <col min="5129" max="5129" width="11.625" style="287" customWidth="1"/>
    <col min="5130" max="5130" width="10" style="287" customWidth="1"/>
    <col min="5131" max="5131" width="4" style="287" customWidth="1"/>
    <col min="5132" max="5132" width="4.875" style="287" customWidth="1"/>
    <col min="5133" max="5133" width="4.375" style="287" customWidth="1"/>
    <col min="5134" max="5134" width="4.125" style="287" customWidth="1"/>
    <col min="5135" max="5135" width="3.875" style="287" customWidth="1"/>
    <col min="5136" max="5373" width="10" style="287"/>
    <col min="5374" max="5374" width="4" style="287" customWidth="1"/>
    <col min="5375" max="5375" width="5.625" style="287" customWidth="1"/>
    <col min="5376" max="5376" width="54.875" style="287" customWidth="1"/>
    <col min="5377" max="5377" width="5.625" style="287" customWidth="1"/>
    <col min="5378" max="5378" width="6.375" style="287" customWidth="1"/>
    <col min="5379" max="5379" width="9.625" style="287" customWidth="1"/>
    <col min="5380" max="5380" width="0" style="287" hidden="1" customWidth="1"/>
    <col min="5381" max="5382" width="12.375" style="287" customWidth="1"/>
    <col min="5383" max="5383" width="3.875" style="287" customWidth="1"/>
    <col min="5384" max="5384" width="4.875" style="287" customWidth="1"/>
    <col min="5385" max="5385" width="11.625" style="287" customWidth="1"/>
    <col min="5386" max="5386" width="10" style="287" customWidth="1"/>
    <col min="5387" max="5387" width="4" style="287" customWidth="1"/>
    <col min="5388" max="5388" width="4.875" style="287" customWidth="1"/>
    <col min="5389" max="5389" width="4.375" style="287" customWidth="1"/>
    <col min="5390" max="5390" width="4.125" style="287" customWidth="1"/>
    <col min="5391" max="5391" width="3.875" style="287" customWidth="1"/>
    <col min="5392" max="5629" width="10" style="287"/>
    <col min="5630" max="5630" width="4" style="287" customWidth="1"/>
    <col min="5631" max="5631" width="5.625" style="287" customWidth="1"/>
    <col min="5632" max="5632" width="54.875" style="287" customWidth="1"/>
    <col min="5633" max="5633" width="5.625" style="287" customWidth="1"/>
    <col min="5634" max="5634" width="6.375" style="287" customWidth="1"/>
    <col min="5635" max="5635" width="9.625" style="287" customWidth="1"/>
    <col min="5636" max="5636" width="0" style="287" hidden="1" customWidth="1"/>
    <col min="5637" max="5638" width="12.375" style="287" customWidth="1"/>
    <col min="5639" max="5639" width="3.875" style="287" customWidth="1"/>
    <col min="5640" max="5640" width="4.875" style="287" customWidth="1"/>
    <col min="5641" max="5641" width="11.625" style="287" customWidth="1"/>
    <col min="5642" max="5642" width="10" style="287" customWidth="1"/>
    <col min="5643" max="5643" width="4" style="287" customWidth="1"/>
    <col min="5644" max="5644" width="4.875" style="287" customWidth="1"/>
    <col min="5645" max="5645" width="4.375" style="287" customWidth="1"/>
    <col min="5646" max="5646" width="4.125" style="287" customWidth="1"/>
    <col min="5647" max="5647" width="3.875" style="287" customWidth="1"/>
    <col min="5648" max="5885" width="10" style="287"/>
    <col min="5886" max="5886" width="4" style="287" customWidth="1"/>
    <col min="5887" max="5887" width="5.625" style="287" customWidth="1"/>
    <col min="5888" max="5888" width="54.875" style="287" customWidth="1"/>
    <col min="5889" max="5889" width="5.625" style="287" customWidth="1"/>
    <col min="5890" max="5890" width="6.375" style="287" customWidth="1"/>
    <col min="5891" max="5891" width="9.625" style="287" customWidth="1"/>
    <col min="5892" max="5892" width="0" style="287" hidden="1" customWidth="1"/>
    <col min="5893" max="5894" width="12.375" style="287" customWidth="1"/>
    <col min="5895" max="5895" width="3.875" style="287" customWidth="1"/>
    <col min="5896" max="5896" width="4.875" style="287" customWidth="1"/>
    <col min="5897" max="5897" width="11.625" style="287" customWidth="1"/>
    <col min="5898" max="5898" width="10" style="287" customWidth="1"/>
    <col min="5899" max="5899" width="4" style="287" customWidth="1"/>
    <col min="5900" max="5900" width="4.875" style="287" customWidth="1"/>
    <col min="5901" max="5901" width="4.375" style="287" customWidth="1"/>
    <col min="5902" max="5902" width="4.125" style="287" customWidth="1"/>
    <col min="5903" max="5903" width="3.875" style="287" customWidth="1"/>
    <col min="5904" max="6141" width="10" style="287"/>
    <col min="6142" max="6142" width="4" style="287" customWidth="1"/>
    <col min="6143" max="6143" width="5.625" style="287" customWidth="1"/>
    <col min="6144" max="6144" width="54.875" style="287" customWidth="1"/>
    <col min="6145" max="6145" width="5.625" style="287" customWidth="1"/>
    <col min="6146" max="6146" width="6.375" style="287" customWidth="1"/>
    <col min="6147" max="6147" width="9.625" style="287" customWidth="1"/>
    <col min="6148" max="6148" width="0" style="287" hidden="1" customWidth="1"/>
    <col min="6149" max="6150" width="12.375" style="287" customWidth="1"/>
    <col min="6151" max="6151" width="3.875" style="287" customWidth="1"/>
    <col min="6152" max="6152" width="4.875" style="287" customWidth="1"/>
    <col min="6153" max="6153" width="11.625" style="287" customWidth="1"/>
    <col min="6154" max="6154" width="10" style="287" customWidth="1"/>
    <col min="6155" max="6155" width="4" style="287" customWidth="1"/>
    <col min="6156" max="6156" width="4.875" style="287" customWidth="1"/>
    <col min="6157" max="6157" width="4.375" style="287" customWidth="1"/>
    <col min="6158" max="6158" width="4.125" style="287" customWidth="1"/>
    <col min="6159" max="6159" width="3.875" style="287" customWidth="1"/>
    <col min="6160" max="6397" width="10" style="287"/>
    <col min="6398" max="6398" width="4" style="287" customWidth="1"/>
    <col min="6399" max="6399" width="5.625" style="287" customWidth="1"/>
    <col min="6400" max="6400" width="54.875" style="287" customWidth="1"/>
    <col min="6401" max="6401" width="5.625" style="287" customWidth="1"/>
    <col min="6402" max="6402" width="6.375" style="287" customWidth="1"/>
    <col min="6403" max="6403" width="9.625" style="287" customWidth="1"/>
    <col min="6404" max="6404" width="0" style="287" hidden="1" customWidth="1"/>
    <col min="6405" max="6406" width="12.375" style="287" customWidth="1"/>
    <col min="6407" max="6407" width="3.875" style="287" customWidth="1"/>
    <col min="6408" max="6408" width="4.875" style="287" customWidth="1"/>
    <col min="6409" max="6409" width="11.625" style="287" customWidth="1"/>
    <col min="6410" max="6410" width="10" style="287" customWidth="1"/>
    <col min="6411" max="6411" width="4" style="287" customWidth="1"/>
    <col min="6412" max="6412" width="4.875" style="287" customWidth="1"/>
    <col min="6413" max="6413" width="4.375" style="287" customWidth="1"/>
    <col min="6414" max="6414" width="4.125" style="287" customWidth="1"/>
    <col min="6415" max="6415" width="3.875" style="287" customWidth="1"/>
    <col min="6416" max="6653" width="10" style="287"/>
    <col min="6654" max="6654" width="4" style="287" customWidth="1"/>
    <col min="6655" max="6655" width="5.625" style="287" customWidth="1"/>
    <col min="6656" max="6656" width="54.875" style="287" customWidth="1"/>
    <col min="6657" max="6657" width="5.625" style="287" customWidth="1"/>
    <col min="6658" max="6658" width="6.375" style="287" customWidth="1"/>
    <col min="6659" max="6659" width="9.625" style="287" customWidth="1"/>
    <col min="6660" max="6660" width="0" style="287" hidden="1" customWidth="1"/>
    <col min="6661" max="6662" width="12.375" style="287" customWidth="1"/>
    <col min="6663" max="6663" width="3.875" style="287" customWidth="1"/>
    <col min="6664" max="6664" width="4.875" style="287" customWidth="1"/>
    <col min="6665" max="6665" width="11.625" style="287" customWidth="1"/>
    <col min="6666" max="6666" width="10" style="287" customWidth="1"/>
    <col min="6667" max="6667" width="4" style="287" customWidth="1"/>
    <col min="6668" max="6668" width="4.875" style="287" customWidth="1"/>
    <col min="6669" max="6669" width="4.375" style="287" customWidth="1"/>
    <col min="6670" max="6670" width="4.125" style="287" customWidth="1"/>
    <col min="6671" max="6671" width="3.875" style="287" customWidth="1"/>
    <col min="6672" max="6909" width="10" style="287"/>
    <col min="6910" max="6910" width="4" style="287" customWidth="1"/>
    <col min="6911" max="6911" width="5.625" style="287" customWidth="1"/>
    <col min="6912" max="6912" width="54.875" style="287" customWidth="1"/>
    <col min="6913" max="6913" width="5.625" style="287" customWidth="1"/>
    <col min="6914" max="6914" width="6.375" style="287" customWidth="1"/>
    <col min="6915" max="6915" width="9.625" style="287" customWidth="1"/>
    <col min="6916" max="6916" width="0" style="287" hidden="1" customWidth="1"/>
    <col min="6917" max="6918" width="12.375" style="287" customWidth="1"/>
    <col min="6919" max="6919" width="3.875" style="287" customWidth="1"/>
    <col min="6920" max="6920" width="4.875" style="287" customWidth="1"/>
    <col min="6921" max="6921" width="11.625" style="287" customWidth="1"/>
    <col min="6922" max="6922" width="10" style="287" customWidth="1"/>
    <col min="6923" max="6923" width="4" style="287" customWidth="1"/>
    <col min="6924" max="6924" width="4.875" style="287" customWidth="1"/>
    <col min="6925" max="6925" width="4.375" style="287" customWidth="1"/>
    <col min="6926" max="6926" width="4.125" style="287" customWidth="1"/>
    <col min="6927" max="6927" width="3.875" style="287" customWidth="1"/>
    <col min="6928" max="7165" width="10" style="287"/>
    <col min="7166" max="7166" width="4" style="287" customWidth="1"/>
    <col min="7167" max="7167" width="5.625" style="287" customWidth="1"/>
    <col min="7168" max="7168" width="54.875" style="287" customWidth="1"/>
    <col min="7169" max="7169" width="5.625" style="287" customWidth="1"/>
    <col min="7170" max="7170" width="6.375" style="287" customWidth="1"/>
    <col min="7171" max="7171" width="9.625" style="287" customWidth="1"/>
    <col min="7172" max="7172" width="0" style="287" hidden="1" customWidth="1"/>
    <col min="7173" max="7174" width="12.375" style="287" customWidth="1"/>
    <col min="7175" max="7175" width="3.875" style="287" customWidth="1"/>
    <col min="7176" max="7176" width="4.875" style="287" customWidth="1"/>
    <col min="7177" max="7177" width="11.625" style="287" customWidth="1"/>
    <col min="7178" max="7178" width="10" style="287" customWidth="1"/>
    <col min="7179" max="7179" width="4" style="287" customWidth="1"/>
    <col min="7180" max="7180" width="4.875" style="287" customWidth="1"/>
    <col min="7181" max="7181" width="4.375" style="287" customWidth="1"/>
    <col min="7182" max="7182" width="4.125" style="287" customWidth="1"/>
    <col min="7183" max="7183" width="3.875" style="287" customWidth="1"/>
    <col min="7184" max="7421" width="10" style="287"/>
    <col min="7422" max="7422" width="4" style="287" customWidth="1"/>
    <col min="7423" max="7423" width="5.625" style="287" customWidth="1"/>
    <col min="7424" max="7424" width="54.875" style="287" customWidth="1"/>
    <col min="7425" max="7425" width="5.625" style="287" customWidth="1"/>
    <col min="7426" max="7426" width="6.375" style="287" customWidth="1"/>
    <col min="7427" max="7427" width="9.625" style="287" customWidth="1"/>
    <col min="7428" max="7428" width="0" style="287" hidden="1" customWidth="1"/>
    <col min="7429" max="7430" width="12.375" style="287" customWidth="1"/>
    <col min="7431" max="7431" width="3.875" style="287" customWidth="1"/>
    <col min="7432" max="7432" width="4.875" style="287" customWidth="1"/>
    <col min="7433" max="7433" width="11.625" style="287" customWidth="1"/>
    <col min="7434" max="7434" width="10" style="287" customWidth="1"/>
    <col min="7435" max="7435" width="4" style="287" customWidth="1"/>
    <col min="7436" max="7436" width="4.875" style="287" customWidth="1"/>
    <col min="7437" max="7437" width="4.375" style="287" customWidth="1"/>
    <col min="7438" max="7438" width="4.125" style="287" customWidth="1"/>
    <col min="7439" max="7439" width="3.875" style="287" customWidth="1"/>
    <col min="7440" max="7677" width="10" style="287"/>
    <col min="7678" max="7678" width="4" style="287" customWidth="1"/>
    <col min="7679" max="7679" width="5.625" style="287" customWidth="1"/>
    <col min="7680" max="7680" width="54.875" style="287" customWidth="1"/>
    <col min="7681" max="7681" width="5.625" style="287" customWidth="1"/>
    <col min="7682" max="7682" width="6.375" style="287" customWidth="1"/>
    <col min="7683" max="7683" width="9.625" style="287" customWidth="1"/>
    <col min="7684" max="7684" width="0" style="287" hidden="1" customWidth="1"/>
    <col min="7685" max="7686" width="12.375" style="287" customWidth="1"/>
    <col min="7687" max="7687" width="3.875" style="287" customWidth="1"/>
    <col min="7688" max="7688" width="4.875" style="287" customWidth="1"/>
    <col min="7689" max="7689" width="11.625" style="287" customWidth="1"/>
    <col min="7690" max="7690" width="10" style="287" customWidth="1"/>
    <col min="7691" max="7691" width="4" style="287" customWidth="1"/>
    <col min="7692" max="7692" width="4.875" style="287" customWidth="1"/>
    <col min="7693" max="7693" width="4.375" style="287" customWidth="1"/>
    <col min="7694" max="7694" width="4.125" style="287" customWidth="1"/>
    <col min="7695" max="7695" width="3.875" style="287" customWidth="1"/>
    <col min="7696" max="7933" width="10" style="287"/>
    <col min="7934" max="7934" width="4" style="287" customWidth="1"/>
    <col min="7935" max="7935" width="5.625" style="287" customWidth="1"/>
    <col min="7936" max="7936" width="54.875" style="287" customWidth="1"/>
    <col min="7937" max="7937" width="5.625" style="287" customWidth="1"/>
    <col min="7938" max="7938" width="6.375" style="287" customWidth="1"/>
    <col min="7939" max="7939" width="9.625" style="287" customWidth="1"/>
    <col min="7940" max="7940" width="0" style="287" hidden="1" customWidth="1"/>
    <col min="7941" max="7942" width="12.375" style="287" customWidth="1"/>
    <col min="7943" max="7943" width="3.875" style="287" customWidth="1"/>
    <col min="7944" max="7944" width="4.875" style="287" customWidth="1"/>
    <col min="7945" max="7945" width="11.625" style="287" customWidth="1"/>
    <col min="7946" max="7946" width="10" style="287" customWidth="1"/>
    <col min="7947" max="7947" width="4" style="287" customWidth="1"/>
    <col min="7948" max="7948" width="4.875" style="287" customWidth="1"/>
    <col min="7949" max="7949" width="4.375" style="287" customWidth="1"/>
    <col min="7950" max="7950" width="4.125" style="287" customWidth="1"/>
    <col min="7951" max="7951" width="3.875" style="287" customWidth="1"/>
    <col min="7952" max="8189" width="10" style="287"/>
    <col min="8190" max="8190" width="4" style="287" customWidth="1"/>
    <col min="8191" max="8191" width="5.625" style="287" customWidth="1"/>
    <col min="8192" max="8192" width="54.875" style="287" customWidth="1"/>
    <col min="8193" max="8193" width="5.625" style="287" customWidth="1"/>
    <col min="8194" max="8194" width="6.375" style="287" customWidth="1"/>
    <col min="8195" max="8195" width="9.625" style="287" customWidth="1"/>
    <col min="8196" max="8196" width="0" style="287" hidden="1" customWidth="1"/>
    <col min="8197" max="8198" width="12.375" style="287" customWidth="1"/>
    <col min="8199" max="8199" width="3.875" style="287" customWidth="1"/>
    <col min="8200" max="8200" width="4.875" style="287" customWidth="1"/>
    <col min="8201" max="8201" width="11.625" style="287" customWidth="1"/>
    <col min="8202" max="8202" width="10" style="287" customWidth="1"/>
    <col min="8203" max="8203" width="4" style="287" customWidth="1"/>
    <col min="8204" max="8204" width="4.875" style="287" customWidth="1"/>
    <col min="8205" max="8205" width="4.375" style="287" customWidth="1"/>
    <col min="8206" max="8206" width="4.125" style="287" customWidth="1"/>
    <col min="8207" max="8207" width="3.875" style="287" customWidth="1"/>
    <col min="8208" max="8445" width="10" style="287"/>
    <col min="8446" max="8446" width="4" style="287" customWidth="1"/>
    <col min="8447" max="8447" width="5.625" style="287" customWidth="1"/>
    <col min="8448" max="8448" width="54.875" style="287" customWidth="1"/>
    <col min="8449" max="8449" width="5.625" style="287" customWidth="1"/>
    <col min="8450" max="8450" width="6.375" style="287" customWidth="1"/>
    <col min="8451" max="8451" width="9.625" style="287" customWidth="1"/>
    <col min="8452" max="8452" width="0" style="287" hidden="1" customWidth="1"/>
    <col min="8453" max="8454" width="12.375" style="287" customWidth="1"/>
    <col min="8455" max="8455" width="3.875" style="287" customWidth="1"/>
    <col min="8456" max="8456" width="4.875" style="287" customWidth="1"/>
    <col min="8457" max="8457" width="11.625" style="287" customWidth="1"/>
    <col min="8458" max="8458" width="10" style="287" customWidth="1"/>
    <col min="8459" max="8459" width="4" style="287" customWidth="1"/>
    <col min="8460" max="8460" width="4.875" style="287" customWidth="1"/>
    <col min="8461" max="8461" width="4.375" style="287" customWidth="1"/>
    <col min="8462" max="8462" width="4.125" style="287" customWidth="1"/>
    <col min="8463" max="8463" width="3.875" style="287" customWidth="1"/>
    <col min="8464" max="8701" width="10" style="287"/>
    <col min="8702" max="8702" width="4" style="287" customWidth="1"/>
    <col min="8703" max="8703" width="5.625" style="287" customWidth="1"/>
    <col min="8704" max="8704" width="54.875" style="287" customWidth="1"/>
    <col min="8705" max="8705" width="5.625" style="287" customWidth="1"/>
    <col min="8706" max="8706" width="6.375" style="287" customWidth="1"/>
    <col min="8707" max="8707" width="9.625" style="287" customWidth="1"/>
    <col min="8708" max="8708" width="0" style="287" hidden="1" customWidth="1"/>
    <col min="8709" max="8710" width="12.375" style="287" customWidth="1"/>
    <col min="8711" max="8711" width="3.875" style="287" customWidth="1"/>
    <col min="8712" max="8712" width="4.875" style="287" customWidth="1"/>
    <col min="8713" max="8713" width="11.625" style="287" customWidth="1"/>
    <col min="8714" max="8714" width="10" style="287" customWidth="1"/>
    <col min="8715" max="8715" width="4" style="287" customWidth="1"/>
    <col min="8716" max="8716" width="4.875" style="287" customWidth="1"/>
    <col min="8717" max="8717" width="4.375" style="287" customWidth="1"/>
    <col min="8718" max="8718" width="4.125" style="287" customWidth="1"/>
    <col min="8719" max="8719" width="3.875" style="287" customWidth="1"/>
    <col min="8720" max="8957" width="10" style="287"/>
    <col min="8958" max="8958" width="4" style="287" customWidth="1"/>
    <col min="8959" max="8959" width="5.625" style="287" customWidth="1"/>
    <col min="8960" max="8960" width="54.875" style="287" customWidth="1"/>
    <col min="8961" max="8961" width="5.625" style="287" customWidth="1"/>
    <col min="8962" max="8962" width="6.375" style="287" customWidth="1"/>
    <col min="8963" max="8963" width="9.625" style="287" customWidth="1"/>
    <col min="8964" max="8964" width="0" style="287" hidden="1" customWidth="1"/>
    <col min="8965" max="8966" width="12.375" style="287" customWidth="1"/>
    <col min="8967" max="8967" width="3.875" style="287" customWidth="1"/>
    <col min="8968" max="8968" width="4.875" style="287" customWidth="1"/>
    <col min="8969" max="8969" width="11.625" style="287" customWidth="1"/>
    <col min="8970" max="8970" width="10" style="287" customWidth="1"/>
    <col min="8971" max="8971" width="4" style="287" customWidth="1"/>
    <col min="8972" max="8972" width="4.875" style="287" customWidth="1"/>
    <col min="8973" max="8973" width="4.375" style="287" customWidth="1"/>
    <col min="8974" max="8974" width="4.125" style="287" customWidth="1"/>
    <col min="8975" max="8975" width="3.875" style="287" customWidth="1"/>
    <col min="8976" max="9213" width="10" style="287"/>
    <col min="9214" max="9214" width="4" style="287" customWidth="1"/>
    <col min="9215" max="9215" width="5.625" style="287" customWidth="1"/>
    <col min="9216" max="9216" width="54.875" style="287" customWidth="1"/>
    <col min="9217" max="9217" width="5.625" style="287" customWidth="1"/>
    <col min="9218" max="9218" width="6.375" style="287" customWidth="1"/>
    <col min="9219" max="9219" width="9.625" style="287" customWidth="1"/>
    <col min="9220" max="9220" width="0" style="287" hidden="1" customWidth="1"/>
    <col min="9221" max="9222" width="12.375" style="287" customWidth="1"/>
    <col min="9223" max="9223" width="3.875" style="287" customWidth="1"/>
    <col min="9224" max="9224" width="4.875" style="287" customWidth="1"/>
    <col min="9225" max="9225" width="11.625" style="287" customWidth="1"/>
    <col min="9226" max="9226" width="10" style="287" customWidth="1"/>
    <col min="9227" max="9227" width="4" style="287" customWidth="1"/>
    <col min="9228" max="9228" width="4.875" style="287" customWidth="1"/>
    <col min="9229" max="9229" width="4.375" style="287" customWidth="1"/>
    <col min="9230" max="9230" width="4.125" style="287" customWidth="1"/>
    <col min="9231" max="9231" width="3.875" style="287" customWidth="1"/>
    <col min="9232" max="9469" width="10" style="287"/>
    <col min="9470" max="9470" width="4" style="287" customWidth="1"/>
    <col min="9471" max="9471" width="5.625" style="287" customWidth="1"/>
    <col min="9472" max="9472" width="54.875" style="287" customWidth="1"/>
    <col min="9473" max="9473" width="5.625" style="287" customWidth="1"/>
    <col min="9474" max="9474" width="6.375" style="287" customWidth="1"/>
    <col min="9475" max="9475" width="9.625" style="287" customWidth="1"/>
    <col min="9476" max="9476" width="0" style="287" hidden="1" customWidth="1"/>
    <col min="9477" max="9478" width="12.375" style="287" customWidth="1"/>
    <col min="9479" max="9479" width="3.875" style="287" customWidth="1"/>
    <col min="9480" max="9480" width="4.875" style="287" customWidth="1"/>
    <col min="9481" max="9481" width="11.625" style="287" customWidth="1"/>
    <col min="9482" max="9482" width="10" style="287" customWidth="1"/>
    <col min="9483" max="9483" width="4" style="287" customWidth="1"/>
    <col min="9484" max="9484" width="4.875" style="287" customWidth="1"/>
    <col min="9485" max="9485" width="4.375" style="287" customWidth="1"/>
    <col min="9486" max="9486" width="4.125" style="287" customWidth="1"/>
    <col min="9487" max="9487" width="3.875" style="287" customWidth="1"/>
    <col min="9488" max="9725" width="10" style="287"/>
    <col min="9726" max="9726" width="4" style="287" customWidth="1"/>
    <col min="9727" max="9727" width="5.625" style="287" customWidth="1"/>
    <col min="9728" max="9728" width="54.875" style="287" customWidth="1"/>
    <col min="9729" max="9729" width="5.625" style="287" customWidth="1"/>
    <col min="9730" max="9730" width="6.375" style="287" customWidth="1"/>
    <col min="9731" max="9731" width="9.625" style="287" customWidth="1"/>
    <col min="9732" max="9732" width="0" style="287" hidden="1" customWidth="1"/>
    <col min="9733" max="9734" width="12.375" style="287" customWidth="1"/>
    <col min="9735" max="9735" width="3.875" style="287" customWidth="1"/>
    <col min="9736" max="9736" width="4.875" style="287" customWidth="1"/>
    <col min="9737" max="9737" width="11.625" style="287" customWidth="1"/>
    <col min="9738" max="9738" width="10" style="287" customWidth="1"/>
    <col min="9739" max="9739" width="4" style="287" customWidth="1"/>
    <col min="9740" max="9740" width="4.875" style="287" customWidth="1"/>
    <col min="9741" max="9741" width="4.375" style="287" customWidth="1"/>
    <col min="9742" max="9742" width="4.125" style="287" customWidth="1"/>
    <col min="9743" max="9743" width="3.875" style="287" customWidth="1"/>
    <col min="9744" max="9981" width="10" style="287"/>
    <col min="9982" max="9982" width="4" style="287" customWidth="1"/>
    <col min="9983" max="9983" width="5.625" style="287" customWidth="1"/>
    <col min="9984" max="9984" width="54.875" style="287" customWidth="1"/>
    <col min="9985" max="9985" width="5.625" style="287" customWidth="1"/>
    <col min="9986" max="9986" width="6.375" style="287" customWidth="1"/>
    <col min="9987" max="9987" width="9.625" style="287" customWidth="1"/>
    <col min="9988" max="9988" width="0" style="287" hidden="1" customWidth="1"/>
    <col min="9989" max="9990" width="12.375" style="287" customWidth="1"/>
    <col min="9991" max="9991" width="3.875" style="287" customWidth="1"/>
    <col min="9992" max="9992" width="4.875" style="287" customWidth="1"/>
    <col min="9993" max="9993" width="11.625" style="287" customWidth="1"/>
    <col min="9994" max="9994" width="10" style="287" customWidth="1"/>
    <col min="9995" max="9995" width="4" style="287" customWidth="1"/>
    <col min="9996" max="9996" width="4.875" style="287" customWidth="1"/>
    <col min="9997" max="9997" width="4.375" style="287" customWidth="1"/>
    <col min="9998" max="9998" width="4.125" style="287" customWidth="1"/>
    <col min="9999" max="9999" width="3.875" style="287" customWidth="1"/>
    <col min="10000" max="10237" width="10" style="287"/>
    <col min="10238" max="10238" width="4" style="287" customWidth="1"/>
    <col min="10239" max="10239" width="5.625" style="287" customWidth="1"/>
    <col min="10240" max="10240" width="54.875" style="287" customWidth="1"/>
    <col min="10241" max="10241" width="5.625" style="287" customWidth="1"/>
    <col min="10242" max="10242" width="6.375" style="287" customWidth="1"/>
    <col min="10243" max="10243" width="9.625" style="287" customWidth="1"/>
    <col min="10244" max="10244" width="0" style="287" hidden="1" customWidth="1"/>
    <col min="10245" max="10246" width="12.375" style="287" customWidth="1"/>
    <col min="10247" max="10247" width="3.875" style="287" customWidth="1"/>
    <col min="10248" max="10248" width="4.875" style="287" customWidth="1"/>
    <col min="10249" max="10249" width="11.625" style="287" customWidth="1"/>
    <col min="10250" max="10250" width="10" style="287" customWidth="1"/>
    <col min="10251" max="10251" width="4" style="287" customWidth="1"/>
    <col min="10252" max="10252" width="4.875" style="287" customWidth="1"/>
    <col min="10253" max="10253" width="4.375" style="287" customWidth="1"/>
    <col min="10254" max="10254" width="4.125" style="287" customWidth="1"/>
    <col min="10255" max="10255" width="3.875" style="287" customWidth="1"/>
    <col min="10256" max="10493" width="10" style="287"/>
    <col min="10494" max="10494" width="4" style="287" customWidth="1"/>
    <col min="10495" max="10495" width="5.625" style="287" customWidth="1"/>
    <col min="10496" max="10496" width="54.875" style="287" customWidth="1"/>
    <col min="10497" max="10497" width="5.625" style="287" customWidth="1"/>
    <col min="10498" max="10498" width="6.375" style="287" customWidth="1"/>
    <col min="10499" max="10499" width="9.625" style="287" customWidth="1"/>
    <col min="10500" max="10500" width="0" style="287" hidden="1" customWidth="1"/>
    <col min="10501" max="10502" width="12.375" style="287" customWidth="1"/>
    <col min="10503" max="10503" width="3.875" style="287" customWidth="1"/>
    <col min="10504" max="10504" width="4.875" style="287" customWidth="1"/>
    <col min="10505" max="10505" width="11.625" style="287" customWidth="1"/>
    <col min="10506" max="10506" width="10" style="287" customWidth="1"/>
    <col min="10507" max="10507" width="4" style="287" customWidth="1"/>
    <col min="10508" max="10508" width="4.875" style="287" customWidth="1"/>
    <col min="10509" max="10509" width="4.375" style="287" customWidth="1"/>
    <col min="10510" max="10510" width="4.125" style="287" customWidth="1"/>
    <col min="10511" max="10511" width="3.875" style="287" customWidth="1"/>
    <col min="10512" max="10749" width="10" style="287"/>
    <col min="10750" max="10750" width="4" style="287" customWidth="1"/>
    <col min="10751" max="10751" width="5.625" style="287" customWidth="1"/>
    <col min="10752" max="10752" width="54.875" style="287" customWidth="1"/>
    <col min="10753" max="10753" width="5.625" style="287" customWidth="1"/>
    <col min="10754" max="10754" width="6.375" style="287" customWidth="1"/>
    <col min="10755" max="10755" width="9.625" style="287" customWidth="1"/>
    <col min="10756" max="10756" width="0" style="287" hidden="1" customWidth="1"/>
    <col min="10757" max="10758" width="12.375" style="287" customWidth="1"/>
    <col min="10759" max="10759" width="3.875" style="287" customWidth="1"/>
    <col min="10760" max="10760" width="4.875" style="287" customWidth="1"/>
    <col min="10761" max="10761" width="11.625" style="287" customWidth="1"/>
    <col min="10762" max="10762" width="10" style="287" customWidth="1"/>
    <col min="10763" max="10763" width="4" style="287" customWidth="1"/>
    <col min="10764" max="10764" width="4.875" style="287" customWidth="1"/>
    <col min="10765" max="10765" width="4.375" style="287" customWidth="1"/>
    <col min="10766" max="10766" width="4.125" style="287" customWidth="1"/>
    <col min="10767" max="10767" width="3.875" style="287" customWidth="1"/>
    <col min="10768" max="11005" width="10" style="287"/>
    <col min="11006" max="11006" width="4" style="287" customWidth="1"/>
    <col min="11007" max="11007" width="5.625" style="287" customWidth="1"/>
    <col min="11008" max="11008" width="54.875" style="287" customWidth="1"/>
    <col min="11009" max="11009" width="5.625" style="287" customWidth="1"/>
    <col min="11010" max="11010" width="6.375" style="287" customWidth="1"/>
    <col min="11011" max="11011" width="9.625" style="287" customWidth="1"/>
    <col min="11012" max="11012" width="0" style="287" hidden="1" customWidth="1"/>
    <col min="11013" max="11014" width="12.375" style="287" customWidth="1"/>
    <col min="11015" max="11015" width="3.875" style="287" customWidth="1"/>
    <col min="11016" max="11016" width="4.875" style="287" customWidth="1"/>
    <col min="11017" max="11017" width="11.625" style="287" customWidth="1"/>
    <col min="11018" max="11018" width="10" style="287" customWidth="1"/>
    <col min="11019" max="11019" width="4" style="287" customWidth="1"/>
    <col min="11020" max="11020" width="4.875" style="287" customWidth="1"/>
    <col min="11021" max="11021" width="4.375" style="287" customWidth="1"/>
    <col min="11022" max="11022" width="4.125" style="287" customWidth="1"/>
    <col min="11023" max="11023" width="3.875" style="287" customWidth="1"/>
    <col min="11024" max="11261" width="10" style="287"/>
    <col min="11262" max="11262" width="4" style="287" customWidth="1"/>
    <col min="11263" max="11263" width="5.625" style="287" customWidth="1"/>
    <col min="11264" max="11264" width="54.875" style="287" customWidth="1"/>
    <col min="11265" max="11265" width="5.625" style="287" customWidth="1"/>
    <col min="11266" max="11266" width="6.375" style="287" customWidth="1"/>
    <col min="11267" max="11267" width="9.625" style="287" customWidth="1"/>
    <col min="11268" max="11268" width="0" style="287" hidden="1" customWidth="1"/>
    <col min="11269" max="11270" width="12.375" style="287" customWidth="1"/>
    <col min="11271" max="11271" width="3.875" style="287" customWidth="1"/>
    <col min="11272" max="11272" width="4.875" style="287" customWidth="1"/>
    <col min="11273" max="11273" width="11.625" style="287" customWidth="1"/>
    <col min="11274" max="11274" width="10" style="287" customWidth="1"/>
    <col min="11275" max="11275" width="4" style="287" customWidth="1"/>
    <col min="11276" max="11276" width="4.875" style="287" customWidth="1"/>
    <col min="11277" max="11277" width="4.375" style="287" customWidth="1"/>
    <col min="11278" max="11278" width="4.125" style="287" customWidth="1"/>
    <col min="11279" max="11279" width="3.875" style="287" customWidth="1"/>
    <col min="11280" max="11517" width="10" style="287"/>
    <col min="11518" max="11518" width="4" style="287" customWidth="1"/>
    <col min="11519" max="11519" width="5.625" style="287" customWidth="1"/>
    <col min="11520" max="11520" width="54.875" style="287" customWidth="1"/>
    <col min="11521" max="11521" width="5.625" style="287" customWidth="1"/>
    <col min="11522" max="11522" width="6.375" style="287" customWidth="1"/>
    <col min="11523" max="11523" width="9.625" style="287" customWidth="1"/>
    <col min="11524" max="11524" width="0" style="287" hidden="1" customWidth="1"/>
    <col min="11525" max="11526" width="12.375" style="287" customWidth="1"/>
    <col min="11527" max="11527" width="3.875" style="287" customWidth="1"/>
    <col min="11528" max="11528" width="4.875" style="287" customWidth="1"/>
    <col min="11529" max="11529" width="11.625" style="287" customWidth="1"/>
    <col min="11530" max="11530" width="10" style="287" customWidth="1"/>
    <col min="11531" max="11531" width="4" style="287" customWidth="1"/>
    <col min="11532" max="11532" width="4.875" style="287" customWidth="1"/>
    <col min="11533" max="11533" width="4.375" style="287" customWidth="1"/>
    <col min="11534" max="11534" width="4.125" style="287" customWidth="1"/>
    <col min="11535" max="11535" width="3.875" style="287" customWidth="1"/>
    <col min="11536" max="11773" width="10" style="287"/>
    <col min="11774" max="11774" width="4" style="287" customWidth="1"/>
    <col min="11775" max="11775" width="5.625" style="287" customWidth="1"/>
    <col min="11776" max="11776" width="54.875" style="287" customWidth="1"/>
    <col min="11777" max="11777" width="5.625" style="287" customWidth="1"/>
    <col min="11778" max="11778" width="6.375" style="287" customWidth="1"/>
    <col min="11779" max="11779" width="9.625" style="287" customWidth="1"/>
    <col min="11780" max="11780" width="0" style="287" hidden="1" customWidth="1"/>
    <col min="11781" max="11782" width="12.375" style="287" customWidth="1"/>
    <col min="11783" max="11783" width="3.875" style="287" customWidth="1"/>
    <col min="11784" max="11784" width="4.875" style="287" customWidth="1"/>
    <col min="11785" max="11785" width="11.625" style="287" customWidth="1"/>
    <col min="11786" max="11786" width="10" style="287" customWidth="1"/>
    <col min="11787" max="11787" width="4" style="287" customWidth="1"/>
    <col min="11788" max="11788" width="4.875" style="287" customWidth="1"/>
    <col min="11789" max="11789" width="4.375" style="287" customWidth="1"/>
    <col min="11790" max="11790" width="4.125" style="287" customWidth="1"/>
    <col min="11791" max="11791" width="3.875" style="287" customWidth="1"/>
    <col min="11792" max="12029" width="10" style="287"/>
    <col min="12030" max="12030" width="4" style="287" customWidth="1"/>
    <col min="12031" max="12031" width="5.625" style="287" customWidth="1"/>
    <col min="12032" max="12032" width="54.875" style="287" customWidth="1"/>
    <col min="12033" max="12033" width="5.625" style="287" customWidth="1"/>
    <col min="12034" max="12034" width="6.375" style="287" customWidth="1"/>
    <col min="12035" max="12035" width="9.625" style="287" customWidth="1"/>
    <col min="12036" max="12036" width="0" style="287" hidden="1" customWidth="1"/>
    <col min="12037" max="12038" width="12.375" style="287" customWidth="1"/>
    <col min="12039" max="12039" width="3.875" style="287" customWidth="1"/>
    <col min="12040" max="12040" width="4.875" style="287" customWidth="1"/>
    <col min="12041" max="12041" width="11.625" style="287" customWidth="1"/>
    <col min="12042" max="12042" width="10" style="287" customWidth="1"/>
    <col min="12043" max="12043" width="4" style="287" customWidth="1"/>
    <col min="12044" max="12044" width="4.875" style="287" customWidth="1"/>
    <col min="12045" max="12045" width="4.375" style="287" customWidth="1"/>
    <col min="12046" max="12046" width="4.125" style="287" customWidth="1"/>
    <col min="12047" max="12047" width="3.875" style="287" customWidth="1"/>
    <col min="12048" max="12285" width="10" style="287"/>
    <col min="12286" max="12286" width="4" style="287" customWidth="1"/>
    <col min="12287" max="12287" width="5.625" style="287" customWidth="1"/>
    <col min="12288" max="12288" width="54.875" style="287" customWidth="1"/>
    <col min="12289" max="12289" width="5.625" style="287" customWidth="1"/>
    <col min="12290" max="12290" width="6.375" style="287" customWidth="1"/>
    <col min="12291" max="12291" width="9.625" style="287" customWidth="1"/>
    <col min="12292" max="12292" width="0" style="287" hidden="1" customWidth="1"/>
    <col min="12293" max="12294" width="12.375" style="287" customWidth="1"/>
    <col min="12295" max="12295" width="3.875" style="287" customWidth="1"/>
    <col min="12296" max="12296" width="4.875" style="287" customWidth="1"/>
    <col min="12297" max="12297" width="11.625" style="287" customWidth="1"/>
    <col min="12298" max="12298" width="10" style="287" customWidth="1"/>
    <col min="12299" max="12299" width="4" style="287" customWidth="1"/>
    <col min="12300" max="12300" width="4.875" style="287" customWidth="1"/>
    <col min="12301" max="12301" width="4.375" style="287" customWidth="1"/>
    <col min="12302" max="12302" width="4.125" style="287" customWidth="1"/>
    <col min="12303" max="12303" width="3.875" style="287" customWidth="1"/>
    <col min="12304" max="12541" width="10" style="287"/>
    <col min="12542" max="12542" width="4" style="287" customWidth="1"/>
    <col min="12543" max="12543" width="5.625" style="287" customWidth="1"/>
    <col min="12544" max="12544" width="54.875" style="287" customWidth="1"/>
    <col min="12545" max="12545" width="5.625" style="287" customWidth="1"/>
    <col min="12546" max="12546" width="6.375" style="287" customWidth="1"/>
    <col min="12547" max="12547" width="9.625" style="287" customWidth="1"/>
    <col min="12548" max="12548" width="0" style="287" hidden="1" customWidth="1"/>
    <col min="12549" max="12550" width="12.375" style="287" customWidth="1"/>
    <col min="12551" max="12551" width="3.875" style="287" customWidth="1"/>
    <col min="12552" max="12552" width="4.875" style="287" customWidth="1"/>
    <col min="12553" max="12553" width="11.625" style="287" customWidth="1"/>
    <col min="12554" max="12554" width="10" style="287" customWidth="1"/>
    <col min="12555" max="12555" width="4" style="287" customWidth="1"/>
    <col min="12556" max="12556" width="4.875" style="287" customWidth="1"/>
    <col min="12557" max="12557" width="4.375" style="287" customWidth="1"/>
    <col min="12558" max="12558" width="4.125" style="287" customWidth="1"/>
    <col min="12559" max="12559" width="3.875" style="287" customWidth="1"/>
    <col min="12560" max="12797" width="10" style="287"/>
    <col min="12798" max="12798" width="4" style="287" customWidth="1"/>
    <col min="12799" max="12799" width="5.625" style="287" customWidth="1"/>
    <col min="12800" max="12800" width="54.875" style="287" customWidth="1"/>
    <col min="12801" max="12801" width="5.625" style="287" customWidth="1"/>
    <col min="12802" max="12802" width="6.375" style="287" customWidth="1"/>
    <col min="12803" max="12803" width="9.625" style="287" customWidth="1"/>
    <col min="12804" max="12804" width="0" style="287" hidden="1" customWidth="1"/>
    <col min="12805" max="12806" width="12.375" style="287" customWidth="1"/>
    <col min="12807" max="12807" width="3.875" style="287" customWidth="1"/>
    <col min="12808" max="12808" width="4.875" style="287" customWidth="1"/>
    <col min="12809" max="12809" width="11.625" style="287" customWidth="1"/>
    <col min="12810" max="12810" width="10" style="287" customWidth="1"/>
    <col min="12811" max="12811" width="4" style="287" customWidth="1"/>
    <col min="12812" max="12812" width="4.875" style="287" customWidth="1"/>
    <col min="12813" max="12813" width="4.375" style="287" customWidth="1"/>
    <col min="12814" max="12814" width="4.125" style="287" customWidth="1"/>
    <col min="12815" max="12815" width="3.875" style="287" customWidth="1"/>
    <col min="12816" max="13053" width="10" style="287"/>
    <col min="13054" max="13054" width="4" style="287" customWidth="1"/>
    <col min="13055" max="13055" width="5.625" style="287" customWidth="1"/>
    <col min="13056" max="13056" width="54.875" style="287" customWidth="1"/>
    <col min="13057" max="13057" width="5.625" style="287" customWidth="1"/>
    <col min="13058" max="13058" width="6.375" style="287" customWidth="1"/>
    <col min="13059" max="13059" width="9.625" style="287" customWidth="1"/>
    <col min="13060" max="13060" width="0" style="287" hidden="1" customWidth="1"/>
    <col min="13061" max="13062" width="12.375" style="287" customWidth="1"/>
    <col min="13063" max="13063" width="3.875" style="287" customWidth="1"/>
    <col min="13064" max="13064" width="4.875" style="287" customWidth="1"/>
    <col min="13065" max="13065" width="11.625" style="287" customWidth="1"/>
    <col min="13066" max="13066" width="10" style="287" customWidth="1"/>
    <col min="13067" max="13067" width="4" style="287" customWidth="1"/>
    <col min="13068" max="13068" width="4.875" style="287" customWidth="1"/>
    <col min="13069" max="13069" width="4.375" style="287" customWidth="1"/>
    <col min="13070" max="13070" width="4.125" style="287" customWidth="1"/>
    <col min="13071" max="13071" width="3.875" style="287" customWidth="1"/>
    <col min="13072" max="13309" width="10" style="287"/>
    <col min="13310" max="13310" width="4" style="287" customWidth="1"/>
    <col min="13311" max="13311" width="5.625" style="287" customWidth="1"/>
    <col min="13312" max="13312" width="54.875" style="287" customWidth="1"/>
    <col min="13313" max="13313" width="5.625" style="287" customWidth="1"/>
    <col min="13314" max="13314" width="6.375" style="287" customWidth="1"/>
    <col min="13315" max="13315" width="9.625" style="287" customWidth="1"/>
    <col min="13316" max="13316" width="0" style="287" hidden="1" customWidth="1"/>
    <col min="13317" max="13318" width="12.375" style="287" customWidth="1"/>
    <col min="13319" max="13319" width="3.875" style="287" customWidth="1"/>
    <col min="13320" max="13320" width="4.875" style="287" customWidth="1"/>
    <col min="13321" max="13321" width="11.625" style="287" customWidth="1"/>
    <col min="13322" max="13322" width="10" style="287" customWidth="1"/>
    <col min="13323" max="13323" width="4" style="287" customWidth="1"/>
    <col min="13324" max="13324" width="4.875" style="287" customWidth="1"/>
    <col min="13325" max="13325" width="4.375" style="287" customWidth="1"/>
    <col min="13326" max="13326" width="4.125" style="287" customWidth="1"/>
    <col min="13327" max="13327" width="3.875" style="287" customWidth="1"/>
    <col min="13328" max="13565" width="10" style="287"/>
    <col min="13566" max="13566" width="4" style="287" customWidth="1"/>
    <col min="13567" max="13567" width="5.625" style="287" customWidth="1"/>
    <col min="13568" max="13568" width="54.875" style="287" customWidth="1"/>
    <col min="13569" max="13569" width="5.625" style="287" customWidth="1"/>
    <col min="13570" max="13570" width="6.375" style="287" customWidth="1"/>
    <col min="13571" max="13571" width="9.625" style="287" customWidth="1"/>
    <col min="13572" max="13572" width="0" style="287" hidden="1" customWidth="1"/>
    <col min="13573" max="13574" width="12.375" style="287" customWidth="1"/>
    <col min="13575" max="13575" width="3.875" style="287" customWidth="1"/>
    <col min="13576" max="13576" width="4.875" style="287" customWidth="1"/>
    <col min="13577" max="13577" width="11.625" style="287" customWidth="1"/>
    <col min="13578" max="13578" width="10" style="287" customWidth="1"/>
    <col min="13579" max="13579" width="4" style="287" customWidth="1"/>
    <col min="13580" max="13580" width="4.875" style="287" customWidth="1"/>
    <col min="13581" max="13581" width="4.375" style="287" customWidth="1"/>
    <col min="13582" max="13582" width="4.125" style="287" customWidth="1"/>
    <col min="13583" max="13583" width="3.875" style="287" customWidth="1"/>
    <col min="13584" max="13821" width="10" style="287"/>
    <col min="13822" max="13822" width="4" style="287" customWidth="1"/>
    <col min="13823" max="13823" width="5.625" style="287" customWidth="1"/>
    <col min="13824" max="13824" width="54.875" style="287" customWidth="1"/>
    <col min="13825" max="13825" width="5.625" style="287" customWidth="1"/>
    <col min="13826" max="13826" width="6.375" style="287" customWidth="1"/>
    <col min="13827" max="13827" width="9.625" style="287" customWidth="1"/>
    <col min="13828" max="13828" width="0" style="287" hidden="1" customWidth="1"/>
    <col min="13829" max="13830" width="12.375" style="287" customWidth="1"/>
    <col min="13831" max="13831" width="3.875" style="287" customWidth="1"/>
    <col min="13832" max="13832" width="4.875" style="287" customWidth="1"/>
    <col min="13833" max="13833" width="11.625" style="287" customWidth="1"/>
    <col min="13834" max="13834" width="10" style="287" customWidth="1"/>
    <col min="13835" max="13835" width="4" style="287" customWidth="1"/>
    <col min="13836" max="13836" width="4.875" style="287" customWidth="1"/>
    <col min="13837" max="13837" width="4.375" style="287" customWidth="1"/>
    <col min="13838" max="13838" width="4.125" style="287" customWidth="1"/>
    <col min="13839" max="13839" width="3.875" style="287" customWidth="1"/>
    <col min="13840" max="14077" width="10" style="287"/>
    <col min="14078" max="14078" width="4" style="287" customWidth="1"/>
    <col min="14079" max="14079" width="5.625" style="287" customWidth="1"/>
    <col min="14080" max="14080" width="54.875" style="287" customWidth="1"/>
    <col min="14081" max="14081" width="5.625" style="287" customWidth="1"/>
    <col min="14082" max="14082" width="6.375" style="287" customWidth="1"/>
    <col min="14083" max="14083" width="9.625" style="287" customWidth="1"/>
    <col min="14084" max="14084" width="0" style="287" hidden="1" customWidth="1"/>
    <col min="14085" max="14086" width="12.375" style="287" customWidth="1"/>
    <col min="14087" max="14087" width="3.875" style="287" customWidth="1"/>
    <col min="14088" max="14088" width="4.875" style="287" customWidth="1"/>
    <col min="14089" max="14089" width="11.625" style="287" customWidth="1"/>
    <col min="14090" max="14090" width="10" style="287" customWidth="1"/>
    <col min="14091" max="14091" width="4" style="287" customWidth="1"/>
    <col min="14092" max="14092" width="4.875" style="287" customWidth="1"/>
    <col min="14093" max="14093" width="4.375" style="287" customWidth="1"/>
    <col min="14094" max="14094" width="4.125" style="287" customWidth="1"/>
    <col min="14095" max="14095" width="3.875" style="287" customWidth="1"/>
    <col min="14096" max="14333" width="10" style="287"/>
    <col min="14334" max="14334" width="4" style="287" customWidth="1"/>
    <col min="14335" max="14335" width="5.625" style="287" customWidth="1"/>
    <col min="14336" max="14336" width="54.875" style="287" customWidth="1"/>
    <col min="14337" max="14337" width="5.625" style="287" customWidth="1"/>
    <col min="14338" max="14338" width="6.375" style="287" customWidth="1"/>
    <col min="14339" max="14339" width="9.625" style="287" customWidth="1"/>
    <col min="14340" max="14340" width="0" style="287" hidden="1" customWidth="1"/>
    <col min="14341" max="14342" width="12.375" style="287" customWidth="1"/>
    <col min="14343" max="14343" width="3.875" style="287" customWidth="1"/>
    <col min="14344" max="14344" width="4.875" style="287" customWidth="1"/>
    <col min="14345" max="14345" width="11.625" style="287" customWidth="1"/>
    <col min="14346" max="14346" width="10" style="287" customWidth="1"/>
    <col min="14347" max="14347" width="4" style="287" customWidth="1"/>
    <col min="14348" max="14348" width="4.875" style="287" customWidth="1"/>
    <col min="14349" max="14349" width="4.375" style="287" customWidth="1"/>
    <col min="14350" max="14350" width="4.125" style="287" customWidth="1"/>
    <col min="14351" max="14351" width="3.875" style="287" customWidth="1"/>
    <col min="14352" max="14589" width="10" style="287"/>
    <col min="14590" max="14590" width="4" style="287" customWidth="1"/>
    <col min="14591" max="14591" width="5.625" style="287" customWidth="1"/>
    <col min="14592" max="14592" width="54.875" style="287" customWidth="1"/>
    <col min="14593" max="14593" width="5.625" style="287" customWidth="1"/>
    <col min="14594" max="14594" width="6.375" style="287" customWidth="1"/>
    <col min="14595" max="14595" width="9.625" style="287" customWidth="1"/>
    <col min="14596" max="14596" width="0" style="287" hidden="1" customWidth="1"/>
    <col min="14597" max="14598" width="12.375" style="287" customWidth="1"/>
    <col min="14599" max="14599" width="3.875" style="287" customWidth="1"/>
    <col min="14600" max="14600" width="4.875" style="287" customWidth="1"/>
    <col min="14601" max="14601" width="11.625" style="287" customWidth="1"/>
    <col min="14602" max="14602" width="10" style="287" customWidth="1"/>
    <col min="14603" max="14603" width="4" style="287" customWidth="1"/>
    <col min="14604" max="14604" width="4.875" style="287" customWidth="1"/>
    <col min="14605" max="14605" width="4.375" style="287" customWidth="1"/>
    <col min="14606" max="14606" width="4.125" style="287" customWidth="1"/>
    <col min="14607" max="14607" width="3.875" style="287" customWidth="1"/>
    <col min="14608" max="14845" width="10" style="287"/>
    <col min="14846" max="14846" width="4" style="287" customWidth="1"/>
    <col min="14847" max="14847" width="5.625" style="287" customWidth="1"/>
    <col min="14848" max="14848" width="54.875" style="287" customWidth="1"/>
    <col min="14849" max="14849" width="5.625" style="287" customWidth="1"/>
    <col min="14850" max="14850" width="6.375" style="287" customWidth="1"/>
    <col min="14851" max="14851" width="9.625" style="287" customWidth="1"/>
    <col min="14852" max="14852" width="0" style="287" hidden="1" customWidth="1"/>
    <col min="14853" max="14854" width="12.375" style="287" customWidth="1"/>
    <col min="14855" max="14855" width="3.875" style="287" customWidth="1"/>
    <col min="14856" max="14856" width="4.875" style="287" customWidth="1"/>
    <col min="14857" max="14857" width="11.625" style="287" customWidth="1"/>
    <col min="14858" max="14858" width="10" style="287" customWidth="1"/>
    <col min="14859" max="14859" width="4" style="287" customWidth="1"/>
    <col min="14860" max="14860" width="4.875" style="287" customWidth="1"/>
    <col min="14861" max="14861" width="4.375" style="287" customWidth="1"/>
    <col min="14862" max="14862" width="4.125" style="287" customWidth="1"/>
    <col min="14863" max="14863" width="3.875" style="287" customWidth="1"/>
    <col min="14864" max="15101" width="10" style="287"/>
    <col min="15102" max="15102" width="4" style="287" customWidth="1"/>
    <col min="15103" max="15103" width="5.625" style="287" customWidth="1"/>
    <col min="15104" max="15104" width="54.875" style="287" customWidth="1"/>
    <col min="15105" max="15105" width="5.625" style="287" customWidth="1"/>
    <col min="15106" max="15106" width="6.375" style="287" customWidth="1"/>
    <col min="15107" max="15107" width="9.625" style="287" customWidth="1"/>
    <col min="15108" max="15108" width="0" style="287" hidden="1" customWidth="1"/>
    <col min="15109" max="15110" width="12.375" style="287" customWidth="1"/>
    <col min="15111" max="15111" width="3.875" style="287" customWidth="1"/>
    <col min="15112" max="15112" width="4.875" style="287" customWidth="1"/>
    <col min="15113" max="15113" width="11.625" style="287" customWidth="1"/>
    <col min="15114" max="15114" width="10" style="287" customWidth="1"/>
    <col min="15115" max="15115" width="4" style="287" customWidth="1"/>
    <col min="15116" max="15116" width="4.875" style="287" customWidth="1"/>
    <col min="15117" max="15117" width="4.375" style="287" customWidth="1"/>
    <col min="15118" max="15118" width="4.125" style="287" customWidth="1"/>
    <col min="15119" max="15119" width="3.875" style="287" customWidth="1"/>
    <col min="15120" max="15357" width="10" style="287"/>
    <col min="15358" max="15358" width="4" style="287" customWidth="1"/>
    <col min="15359" max="15359" width="5.625" style="287" customWidth="1"/>
    <col min="15360" max="15360" width="54.875" style="287" customWidth="1"/>
    <col min="15361" max="15361" width="5.625" style="287" customWidth="1"/>
    <col min="15362" max="15362" width="6.375" style="287" customWidth="1"/>
    <col min="15363" max="15363" width="9.625" style="287" customWidth="1"/>
    <col min="15364" max="15364" width="0" style="287" hidden="1" customWidth="1"/>
    <col min="15365" max="15366" width="12.375" style="287" customWidth="1"/>
    <col min="15367" max="15367" width="3.875" style="287" customWidth="1"/>
    <col min="15368" max="15368" width="4.875" style="287" customWidth="1"/>
    <col min="15369" max="15369" width="11.625" style="287" customWidth="1"/>
    <col min="15370" max="15370" width="10" style="287" customWidth="1"/>
    <col min="15371" max="15371" width="4" style="287" customWidth="1"/>
    <col min="15372" max="15372" width="4.875" style="287" customWidth="1"/>
    <col min="15373" max="15373" width="4.375" style="287" customWidth="1"/>
    <col min="15374" max="15374" width="4.125" style="287" customWidth="1"/>
    <col min="15375" max="15375" width="3.875" style="287" customWidth="1"/>
    <col min="15376" max="15613" width="10" style="287"/>
    <col min="15614" max="15614" width="4" style="287" customWidth="1"/>
    <col min="15615" max="15615" width="5.625" style="287" customWidth="1"/>
    <col min="15616" max="15616" width="54.875" style="287" customWidth="1"/>
    <col min="15617" max="15617" width="5.625" style="287" customWidth="1"/>
    <col min="15618" max="15618" width="6.375" style="287" customWidth="1"/>
    <col min="15619" max="15619" width="9.625" style="287" customWidth="1"/>
    <col min="15620" max="15620" width="0" style="287" hidden="1" customWidth="1"/>
    <col min="15621" max="15622" width="12.375" style="287" customWidth="1"/>
    <col min="15623" max="15623" width="3.875" style="287" customWidth="1"/>
    <col min="15624" max="15624" width="4.875" style="287" customWidth="1"/>
    <col min="15625" max="15625" width="11.625" style="287" customWidth="1"/>
    <col min="15626" max="15626" width="10" style="287" customWidth="1"/>
    <col min="15627" max="15627" width="4" style="287" customWidth="1"/>
    <col min="15628" max="15628" width="4.875" style="287" customWidth="1"/>
    <col min="15629" max="15629" width="4.375" style="287" customWidth="1"/>
    <col min="15630" max="15630" width="4.125" style="287" customWidth="1"/>
    <col min="15631" max="15631" width="3.875" style="287" customWidth="1"/>
    <col min="15632" max="15869" width="10" style="287"/>
    <col min="15870" max="15870" width="4" style="287" customWidth="1"/>
    <col min="15871" max="15871" width="5.625" style="287" customWidth="1"/>
    <col min="15872" max="15872" width="54.875" style="287" customWidth="1"/>
    <col min="15873" max="15873" width="5.625" style="287" customWidth="1"/>
    <col min="15874" max="15874" width="6.375" style="287" customWidth="1"/>
    <col min="15875" max="15875" width="9.625" style="287" customWidth="1"/>
    <col min="15876" max="15876" width="0" style="287" hidden="1" customWidth="1"/>
    <col min="15877" max="15878" width="12.375" style="287" customWidth="1"/>
    <col min="15879" max="15879" width="3.875" style="287" customWidth="1"/>
    <col min="15880" max="15880" width="4.875" style="287" customWidth="1"/>
    <col min="15881" max="15881" width="11.625" style="287" customWidth="1"/>
    <col min="15882" max="15882" width="10" style="287" customWidth="1"/>
    <col min="15883" max="15883" width="4" style="287" customWidth="1"/>
    <col min="15884" max="15884" width="4.875" style="287" customWidth="1"/>
    <col min="15885" max="15885" width="4.375" style="287" customWidth="1"/>
    <col min="15886" max="15886" width="4.125" style="287" customWidth="1"/>
    <col min="15887" max="15887" width="3.875" style="287" customWidth="1"/>
    <col min="15888" max="16125" width="10" style="287"/>
    <col min="16126" max="16126" width="4" style="287" customWidth="1"/>
    <col min="16127" max="16127" width="5.625" style="287" customWidth="1"/>
    <col min="16128" max="16128" width="54.875" style="287" customWidth="1"/>
    <col min="16129" max="16129" width="5.625" style="287" customWidth="1"/>
    <col min="16130" max="16130" width="6.375" style="287" customWidth="1"/>
    <col min="16131" max="16131" width="9.625" style="287" customWidth="1"/>
    <col min="16132" max="16132" width="0" style="287" hidden="1" customWidth="1"/>
    <col min="16133" max="16134" width="12.375" style="287" customWidth="1"/>
    <col min="16135" max="16135" width="3.875" style="287" customWidth="1"/>
    <col min="16136" max="16136" width="4.875" style="287" customWidth="1"/>
    <col min="16137" max="16137" width="11.625" style="287" customWidth="1"/>
    <col min="16138" max="16138" width="10" style="287" customWidth="1"/>
    <col min="16139" max="16139" width="4" style="287" customWidth="1"/>
    <col min="16140" max="16140" width="4.875" style="287" customWidth="1"/>
    <col min="16141" max="16141" width="4.375" style="287" customWidth="1"/>
    <col min="16142" max="16142" width="4.125" style="287" customWidth="1"/>
    <col min="16143" max="16143" width="3.875" style="287" customWidth="1"/>
    <col min="16144" max="16384" width="10" style="287"/>
  </cols>
  <sheetData>
    <row r="1" spans="1:16316" s="230" customFormat="1" ht="93" customHeight="1" x14ac:dyDescent="0.2">
      <c r="A1" s="220"/>
      <c r="B1" s="221"/>
      <c r="C1" s="222"/>
      <c r="D1" s="223"/>
      <c r="E1" s="222"/>
      <c r="F1" s="224"/>
      <c r="G1" s="222"/>
      <c r="H1" s="222"/>
      <c r="I1" s="225"/>
      <c r="J1" s="226"/>
      <c r="K1" s="227"/>
      <c r="L1" s="228"/>
      <c r="M1" s="228"/>
      <c r="N1" s="228"/>
      <c r="O1" s="229"/>
      <c r="U1" s="231"/>
    </row>
    <row r="2" spans="1:16316" s="237" customFormat="1" ht="24" customHeight="1" x14ac:dyDescent="0.2">
      <c r="A2" s="414" t="s">
        <v>161</v>
      </c>
      <c r="B2" s="414"/>
      <c r="C2" s="414"/>
      <c r="D2" s="414"/>
      <c r="E2" s="414"/>
      <c r="F2" s="232"/>
      <c r="G2" s="233"/>
      <c r="H2" s="233"/>
      <c r="I2" s="234"/>
      <c r="J2" s="235"/>
      <c r="K2" s="227"/>
      <c r="L2" s="228"/>
      <c r="M2" s="228"/>
      <c r="N2" s="228"/>
      <c r="O2" s="236"/>
    </row>
    <row r="3" spans="1:16316" s="247" customFormat="1" ht="39" customHeight="1" x14ac:dyDescent="0.2">
      <c r="A3" s="238" t="s">
        <v>0</v>
      </c>
      <c r="B3" s="239"/>
      <c r="C3" s="240"/>
      <c r="D3" s="241"/>
      <c r="E3" s="242"/>
      <c r="F3" s="242"/>
      <c r="G3" s="243"/>
      <c r="H3" s="244"/>
      <c r="I3" s="244"/>
      <c r="J3" s="244"/>
      <c r="K3" s="245"/>
      <c r="L3" s="246"/>
      <c r="M3" s="246">
        <v>1</v>
      </c>
      <c r="N3" s="246"/>
      <c r="O3" s="236"/>
    </row>
    <row r="4" spans="1:16316" s="254" customFormat="1" ht="25.5" x14ac:dyDescent="0.25">
      <c r="A4" s="248"/>
      <c r="B4" s="249" t="s">
        <v>8</v>
      </c>
      <c r="C4" s="250"/>
      <c r="D4" s="250" t="s">
        <v>1</v>
      </c>
      <c r="E4" s="250" t="s">
        <v>3</v>
      </c>
      <c r="F4" s="250" t="s">
        <v>4</v>
      </c>
      <c r="G4" s="250" t="s">
        <v>5</v>
      </c>
      <c r="H4" s="250" t="s">
        <v>6</v>
      </c>
      <c r="I4" s="251" t="s">
        <v>7</v>
      </c>
      <c r="J4" s="251" t="str">
        <f>IF(M3=2,"Total EUR","Total HUF")</f>
        <v>Total HUF</v>
      </c>
      <c r="K4" s="252"/>
      <c r="L4" s="253"/>
      <c r="M4" s="253"/>
      <c r="N4" s="253"/>
      <c r="O4" s="236"/>
    </row>
    <row r="5" spans="1:16316" s="263" customFormat="1" ht="12.75" customHeight="1" x14ac:dyDescent="0.25">
      <c r="A5" s="255"/>
      <c r="B5" s="256"/>
      <c r="C5" s="255"/>
      <c r="D5" s="257"/>
      <c r="E5" s="258"/>
      <c r="F5" s="259"/>
      <c r="G5" s="260"/>
      <c r="H5" s="260"/>
      <c r="I5" s="261"/>
      <c r="J5" s="261"/>
      <c r="K5" s="262"/>
      <c r="L5" s="262"/>
      <c r="M5" s="253"/>
      <c r="N5" s="253"/>
      <c r="O5" s="236"/>
    </row>
    <row r="6" spans="1:16316" s="263" customFormat="1" ht="6.75" customHeight="1" x14ac:dyDescent="0.25">
      <c r="A6" s="264"/>
      <c r="B6" s="265"/>
      <c r="C6" s="264"/>
      <c r="D6" s="266"/>
      <c r="E6" s="267"/>
      <c r="F6" s="268"/>
      <c r="G6" s="269"/>
      <c r="H6" s="269"/>
      <c r="I6" s="270"/>
      <c r="J6" s="270"/>
      <c r="K6" s="262"/>
      <c r="L6" s="262"/>
      <c r="M6" s="253"/>
      <c r="N6" s="253"/>
      <c r="O6" s="236"/>
    </row>
    <row r="7" spans="1:16316" s="263" customFormat="1" outlineLevel="1" x14ac:dyDescent="0.2">
      <c r="A7" s="271" t="s">
        <v>10</v>
      </c>
      <c r="B7" s="272"/>
      <c r="C7" s="273"/>
      <c r="D7" s="274"/>
      <c r="E7" s="275"/>
      <c r="F7" s="276"/>
      <c r="G7" s="277"/>
      <c r="H7" s="277"/>
      <c r="I7" s="278"/>
      <c r="J7" s="278"/>
      <c r="K7" s="262"/>
      <c r="L7" s="262"/>
      <c r="M7" s="253"/>
      <c r="N7" s="228"/>
      <c r="O7" s="236"/>
    </row>
    <row r="8" spans="1:16316" outlineLevel="1" x14ac:dyDescent="0.2">
      <c r="A8" s="279" t="s">
        <v>30</v>
      </c>
      <c r="B8" s="221"/>
      <c r="C8" s="280" t="s">
        <v>31</v>
      </c>
      <c r="E8" s="282"/>
      <c r="F8" s="283"/>
      <c r="G8" s="284"/>
      <c r="H8" s="284"/>
      <c r="I8" s="285"/>
      <c r="J8" s="225"/>
      <c r="K8" s="227"/>
      <c r="L8" s="227"/>
      <c r="O8" s="236"/>
    </row>
    <row r="9" spans="1:16316" outlineLevel="1" x14ac:dyDescent="0.2">
      <c r="A9" s="288"/>
      <c r="B9" s="221" t="s">
        <v>64</v>
      </c>
      <c r="C9" s="289" t="str">
        <f>CONCATENATE(A$8,".",COUNTBLANK(A9:A$9))</f>
        <v>110.1</v>
      </c>
      <c r="D9" s="281" t="s">
        <v>82</v>
      </c>
      <c r="E9" s="282">
        <v>1</v>
      </c>
      <c r="F9" s="283" t="s">
        <v>59</v>
      </c>
      <c r="G9" s="284"/>
      <c r="H9" s="284"/>
      <c r="I9" s="285">
        <f t="shared" ref="I9" si="0">G9+H9</f>
        <v>0</v>
      </c>
      <c r="J9" s="225">
        <f>E9*I9/IF($M$3=2,Exch,1)</f>
        <v>0</v>
      </c>
      <c r="K9" s="227"/>
      <c r="L9" s="290"/>
      <c r="M9" s="290"/>
      <c r="N9" s="228"/>
      <c r="O9" s="228"/>
      <c r="P9" s="290"/>
      <c r="Q9" s="290"/>
    </row>
    <row r="10" spans="1:16316" x14ac:dyDescent="0.2">
      <c r="A10" s="291"/>
      <c r="B10" s="292"/>
      <c r="C10" s="291">
        <v>100</v>
      </c>
      <c r="D10" s="293" t="s">
        <v>9</v>
      </c>
      <c r="E10" s="294"/>
      <c r="F10" s="294"/>
      <c r="G10" s="295"/>
      <c r="H10" s="295"/>
      <c r="I10" s="296" t="str">
        <f>IF($M$3=2,"EUR","HUF")</f>
        <v>HUF</v>
      </c>
      <c r="J10" s="297">
        <f>SUBTOTAL(9,J8:J9)</f>
        <v>0</v>
      </c>
      <c r="K10" s="227"/>
      <c r="L10" s="298"/>
      <c r="M10" s="298"/>
      <c r="N10" s="299"/>
      <c r="O10" s="300"/>
      <c r="P10" s="298"/>
      <c r="Q10" s="298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  <c r="IN10" s="301"/>
      <c r="IO10" s="301"/>
      <c r="IP10" s="301"/>
      <c r="IQ10" s="301"/>
      <c r="IR10" s="301"/>
      <c r="IS10" s="301"/>
      <c r="IT10" s="301"/>
      <c r="IU10" s="301"/>
      <c r="IV10" s="301"/>
      <c r="IW10" s="301"/>
      <c r="IX10" s="301"/>
      <c r="IY10" s="301"/>
      <c r="IZ10" s="301"/>
      <c r="JA10" s="301"/>
      <c r="JB10" s="301"/>
      <c r="JC10" s="301"/>
      <c r="JD10" s="301"/>
      <c r="JE10" s="301"/>
      <c r="JF10" s="301"/>
      <c r="JG10" s="301"/>
      <c r="JH10" s="301"/>
      <c r="JI10" s="301"/>
      <c r="JJ10" s="301"/>
      <c r="JK10" s="301"/>
      <c r="JL10" s="301"/>
      <c r="JM10" s="301"/>
      <c r="JN10" s="301"/>
      <c r="JO10" s="301"/>
      <c r="JP10" s="301"/>
      <c r="JQ10" s="301"/>
      <c r="JR10" s="301"/>
      <c r="JS10" s="301"/>
      <c r="JT10" s="301"/>
      <c r="JU10" s="301"/>
      <c r="JV10" s="301"/>
      <c r="JW10" s="301"/>
      <c r="JX10" s="301"/>
      <c r="JY10" s="301"/>
      <c r="JZ10" s="301"/>
      <c r="KA10" s="301"/>
      <c r="KB10" s="301"/>
      <c r="KC10" s="301"/>
      <c r="KD10" s="301"/>
      <c r="KE10" s="301"/>
      <c r="KF10" s="301"/>
      <c r="KG10" s="301"/>
      <c r="KH10" s="301"/>
      <c r="KI10" s="301"/>
      <c r="KJ10" s="301"/>
      <c r="KK10" s="301"/>
      <c r="KL10" s="301"/>
      <c r="KM10" s="301"/>
      <c r="KN10" s="301"/>
      <c r="KO10" s="301"/>
      <c r="KP10" s="301"/>
      <c r="KQ10" s="301"/>
      <c r="KR10" s="301"/>
      <c r="KS10" s="301"/>
      <c r="KT10" s="301"/>
      <c r="KU10" s="301"/>
      <c r="KV10" s="301"/>
      <c r="KW10" s="301"/>
      <c r="KX10" s="301"/>
      <c r="KY10" s="301"/>
      <c r="KZ10" s="301"/>
      <c r="LA10" s="301"/>
      <c r="LB10" s="301"/>
      <c r="LC10" s="301"/>
      <c r="LD10" s="301"/>
      <c r="LE10" s="301"/>
      <c r="LF10" s="301"/>
      <c r="LG10" s="301"/>
      <c r="LH10" s="301"/>
      <c r="LI10" s="301"/>
      <c r="LJ10" s="301"/>
      <c r="LK10" s="301"/>
      <c r="LL10" s="301"/>
      <c r="LM10" s="301"/>
      <c r="LN10" s="301"/>
      <c r="LO10" s="301"/>
      <c r="LP10" s="301"/>
      <c r="LQ10" s="301"/>
      <c r="LR10" s="301"/>
      <c r="LS10" s="301"/>
      <c r="LT10" s="301"/>
      <c r="LU10" s="301"/>
      <c r="LV10" s="301"/>
      <c r="LW10" s="301"/>
      <c r="LX10" s="301"/>
      <c r="LY10" s="301"/>
      <c r="LZ10" s="301"/>
      <c r="MA10" s="301"/>
      <c r="MB10" s="301"/>
      <c r="MC10" s="301"/>
      <c r="MD10" s="301"/>
      <c r="ME10" s="301"/>
      <c r="MF10" s="301"/>
      <c r="MG10" s="301"/>
      <c r="MH10" s="301"/>
      <c r="MI10" s="301"/>
      <c r="MJ10" s="301"/>
      <c r="MK10" s="301"/>
      <c r="ML10" s="301"/>
      <c r="MM10" s="301"/>
      <c r="MN10" s="301"/>
      <c r="MO10" s="301"/>
      <c r="MP10" s="301"/>
      <c r="MQ10" s="301"/>
      <c r="MR10" s="301"/>
      <c r="MS10" s="301"/>
      <c r="MT10" s="301"/>
      <c r="MU10" s="301"/>
      <c r="MV10" s="301"/>
      <c r="MW10" s="301"/>
      <c r="MX10" s="301"/>
      <c r="MY10" s="301"/>
      <c r="MZ10" s="301"/>
      <c r="NA10" s="301"/>
      <c r="NB10" s="301"/>
      <c r="NC10" s="301"/>
      <c r="ND10" s="301"/>
      <c r="NE10" s="301"/>
      <c r="NF10" s="301"/>
      <c r="NG10" s="301"/>
      <c r="NH10" s="301"/>
      <c r="NI10" s="301"/>
      <c r="NJ10" s="301"/>
      <c r="NK10" s="301"/>
      <c r="NL10" s="301"/>
      <c r="NM10" s="301"/>
      <c r="NN10" s="301"/>
      <c r="NO10" s="301"/>
      <c r="NP10" s="301"/>
      <c r="NQ10" s="301"/>
      <c r="NR10" s="301"/>
      <c r="NS10" s="301"/>
      <c r="NT10" s="301"/>
      <c r="NU10" s="301"/>
      <c r="NV10" s="301"/>
      <c r="NW10" s="301"/>
      <c r="NX10" s="301"/>
      <c r="NY10" s="301"/>
      <c r="NZ10" s="301"/>
      <c r="OA10" s="301"/>
      <c r="OB10" s="301"/>
      <c r="OC10" s="301"/>
      <c r="OD10" s="301"/>
      <c r="OE10" s="301"/>
      <c r="OF10" s="301"/>
      <c r="OG10" s="301"/>
      <c r="OH10" s="301"/>
      <c r="OI10" s="301"/>
      <c r="OJ10" s="301"/>
      <c r="OK10" s="301"/>
      <c r="OL10" s="301"/>
      <c r="OM10" s="301"/>
      <c r="ON10" s="301"/>
      <c r="OO10" s="301"/>
      <c r="OP10" s="301"/>
      <c r="OQ10" s="301"/>
      <c r="OR10" s="301"/>
      <c r="OS10" s="301"/>
      <c r="OT10" s="301"/>
      <c r="OU10" s="301"/>
      <c r="OV10" s="301"/>
      <c r="OW10" s="301"/>
      <c r="OX10" s="301"/>
      <c r="OY10" s="301"/>
      <c r="OZ10" s="301"/>
      <c r="PA10" s="301"/>
      <c r="PB10" s="301"/>
      <c r="PC10" s="301"/>
      <c r="PD10" s="301"/>
      <c r="PE10" s="301"/>
      <c r="PF10" s="301"/>
      <c r="PG10" s="301"/>
      <c r="PH10" s="301"/>
      <c r="PI10" s="301"/>
      <c r="PJ10" s="301"/>
      <c r="PK10" s="301"/>
      <c r="PL10" s="301"/>
      <c r="PM10" s="301"/>
      <c r="PN10" s="301"/>
      <c r="PO10" s="301"/>
      <c r="PP10" s="301"/>
      <c r="PQ10" s="301"/>
      <c r="PR10" s="301"/>
      <c r="PS10" s="301"/>
      <c r="PT10" s="301"/>
      <c r="PU10" s="301"/>
      <c r="PV10" s="301"/>
      <c r="PW10" s="301"/>
      <c r="PX10" s="301"/>
      <c r="PY10" s="301"/>
      <c r="PZ10" s="301"/>
      <c r="QA10" s="301"/>
      <c r="QB10" s="301"/>
      <c r="QC10" s="301"/>
      <c r="QD10" s="301"/>
      <c r="QE10" s="301"/>
      <c r="QF10" s="301"/>
      <c r="QG10" s="301"/>
      <c r="QH10" s="301"/>
      <c r="QI10" s="301"/>
      <c r="QJ10" s="301"/>
      <c r="QK10" s="301"/>
      <c r="QL10" s="301"/>
      <c r="QM10" s="301"/>
      <c r="QN10" s="301"/>
      <c r="QO10" s="301"/>
      <c r="QP10" s="301"/>
      <c r="QQ10" s="301"/>
      <c r="QR10" s="301"/>
      <c r="QS10" s="301"/>
      <c r="QT10" s="301"/>
      <c r="QU10" s="301"/>
      <c r="QV10" s="301"/>
      <c r="QW10" s="301"/>
      <c r="QX10" s="301"/>
      <c r="QY10" s="301"/>
      <c r="QZ10" s="301"/>
      <c r="RA10" s="301"/>
      <c r="RB10" s="301"/>
      <c r="RC10" s="301"/>
      <c r="RD10" s="301"/>
      <c r="RE10" s="301"/>
      <c r="RF10" s="301"/>
      <c r="RG10" s="301"/>
      <c r="RH10" s="301"/>
      <c r="RI10" s="301"/>
      <c r="RJ10" s="301"/>
      <c r="RK10" s="301"/>
      <c r="RL10" s="301"/>
      <c r="RM10" s="301"/>
      <c r="RN10" s="301"/>
      <c r="RO10" s="301"/>
      <c r="RP10" s="301"/>
      <c r="RQ10" s="301"/>
      <c r="RR10" s="301"/>
      <c r="RS10" s="301"/>
      <c r="RT10" s="301"/>
      <c r="RU10" s="301"/>
      <c r="RV10" s="301"/>
      <c r="RW10" s="301"/>
      <c r="RX10" s="301"/>
      <c r="RY10" s="301"/>
      <c r="RZ10" s="301"/>
      <c r="SA10" s="301"/>
      <c r="SB10" s="301"/>
      <c r="SC10" s="301"/>
      <c r="SD10" s="301"/>
      <c r="SE10" s="301"/>
      <c r="SF10" s="301"/>
      <c r="SG10" s="301"/>
      <c r="SH10" s="301"/>
      <c r="SI10" s="301"/>
      <c r="SJ10" s="301"/>
      <c r="SK10" s="301"/>
      <c r="SL10" s="301"/>
      <c r="SM10" s="301"/>
      <c r="SN10" s="301"/>
      <c r="SO10" s="301"/>
      <c r="SP10" s="301"/>
      <c r="SQ10" s="301"/>
      <c r="SR10" s="301"/>
      <c r="SS10" s="301"/>
      <c r="ST10" s="301"/>
      <c r="SU10" s="301"/>
      <c r="SV10" s="301"/>
      <c r="SW10" s="301"/>
      <c r="SX10" s="301"/>
      <c r="SY10" s="301"/>
      <c r="SZ10" s="301"/>
      <c r="TA10" s="301"/>
      <c r="TB10" s="301"/>
      <c r="TC10" s="301"/>
      <c r="TD10" s="301"/>
      <c r="TE10" s="301"/>
      <c r="TF10" s="301"/>
      <c r="TG10" s="301"/>
      <c r="TH10" s="301"/>
      <c r="TI10" s="301"/>
      <c r="TJ10" s="301"/>
      <c r="TK10" s="301"/>
      <c r="TL10" s="301"/>
      <c r="TM10" s="301"/>
      <c r="TN10" s="301"/>
      <c r="TO10" s="301"/>
      <c r="TP10" s="301"/>
      <c r="TQ10" s="301"/>
      <c r="TR10" s="301"/>
      <c r="TS10" s="301"/>
      <c r="TT10" s="301"/>
      <c r="TU10" s="301"/>
      <c r="TV10" s="301"/>
      <c r="TW10" s="301"/>
      <c r="TX10" s="301"/>
      <c r="TY10" s="301"/>
      <c r="TZ10" s="301"/>
      <c r="UA10" s="301"/>
      <c r="UB10" s="301"/>
      <c r="UC10" s="301"/>
      <c r="UD10" s="301"/>
      <c r="UE10" s="301"/>
      <c r="UF10" s="301"/>
      <c r="UG10" s="301"/>
      <c r="UH10" s="301"/>
      <c r="UI10" s="301"/>
      <c r="UJ10" s="301"/>
      <c r="UK10" s="301"/>
      <c r="UL10" s="301"/>
      <c r="UM10" s="301"/>
      <c r="UN10" s="301"/>
      <c r="UO10" s="301"/>
      <c r="UP10" s="301"/>
      <c r="UQ10" s="301"/>
      <c r="UR10" s="301"/>
      <c r="US10" s="301"/>
      <c r="UT10" s="301"/>
      <c r="UU10" s="301"/>
      <c r="UV10" s="301"/>
      <c r="UW10" s="301"/>
      <c r="UX10" s="301"/>
      <c r="UY10" s="301"/>
      <c r="UZ10" s="301"/>
      <c r="VA10" s="301"/>
      <c r="VB10" s="301"/>
      <c r="VC10" s="301"/>
      <c r="VD10" s="301"/>
      <c r="VE10" s="301"/>
      <c r="VF10" s="301"/>
      <c r="VG10" s="301"/>
      <c r="VH10" s="301"/>
      <c r="VI10" s="301"/>
      <c r="VJ10" s="301"/>
      <c r="VK10" s="301"/>
      <c r="VL10" s="301"/>
      <c r="VM10" s="301"/>
      <c r="VN10" s="301"/>
      <c r="VO10" s="301"/>
      <c r="VP10" s="301"/>
      <c r="VQ10" s="301"/>
      <c r="VR10" s="301"/>
      <c r="VS10" s="301"/>
      <c r="VT10" s="301"/>
      <c r="VU10" s="301"/>
      <c r="VV10" s="301"/>
      <c r="VW10" s="301"/>
      <c r="VX10" s="301"/>
      <c r="VY10" s="301"/>
      <c r="VZ10" s="301"/>
      <c r="WA10" s="301"/>
      <c r="WB10" s="301"/>
      <c r="WC10" s="301"/>
      <c r="WD10" s="301"/>
      <c r="WE10" s="301"/>
      <c r="WF10" s="301"/>
      <c r="WG10" s="301"/>
      <c r="WH10" s="301"/>
      <c r="WI10" s="301"/>
      <c r="WJ10" s="301"/>
      <c r="WK10" s="301"/>
      <c r="WL10" s="301"/>
      <c r="WM10" s="301"/>
      <c r="WN10" s="301"/>
      <c r="WO10" s="301"/>
      <c r="WP10" s="301"/>
      <c r="WQ10" s="301"/>
      <c r="WR10" s="301"/>
      <c r="WS10" s="301"/>
      <c r="WT10" s="301"/>
      <c r="WU10" s="301"/>
      <c r="WV10" s="301"/>
      <c r="WW10" s="301"/>
      <c r="WX10" s="301"/>
      <c r="WY10" s="301"/>
      <c r="WZ10" s="301"/>
      <c r="XA10" s="301"/>
      <c r="XB10" s="301"/>
      <c r="XC10" s="301"/>
      <c r="XD10" s="301"/>
      <c r="XE10" s="301"/>
      <c r="XF10" s="301"/>
      <c r="XG10" s="301"/>
      <c r="XH10" s="301"/>
      <c r="XI10" s="301"/>
      <c r="XJ10" s="301"/>
      <c r="XK10" s="301"/>
      <c r="XL10" s="301"/>
      <c r="XM10" s="301"/>
      <c r="XN10" s="301"/>
      <c r="XO10" s="301"/>
      <c r="XP10" s="301"/>
      <c r="XQ10" s="301"/>
      <c r="XR10" s="301"/>
      <c r="XS10" s="301"/>
      <c r="XT10" s="301"/>
      <c r="XU10" s="301"/>
      <c r="XV10" s="301"/>
      <c r="XW10" s="301"/>
      <c r="XX10" s="301"/>
      <c r="XY10" s="301"/>
      <c r="XZ10" s="301"/>
      <c r="YA10" s="301"/>
      <c r="YB10" s="301"/>
      <c r="YC10" s="301"/>
      <c r="YD10" s="301"/>
      <c r="YE10" s="301"/>
      <c r="YF10" s="301"/>
      <c r="YG10" s="301"/>
      <c r="YH10" s="301"/>
      <c r="YI10" s="301"/>
      <c r="YJ10" s="301"/>
      <c r="YK10" s="301"/>
      <c r="YL10" s="301"/>
      <c r="YM10" s="301"/>
      <c r="YN10" s="301"/>
      <c r="YO10" s="301"/>
      <c r="YP10" s="301"/>
      <c r="YQ10" s="301"/>
      <c r="YR10" s="301"/>
      <c r="YS10" s="301"/>
      <c r="YT10" s="301"/>
      <c r="YU10" s="301"/>
      <c r="YV10" s="301"/>
      <c r="YW10" s="301"/>
      <c r="YX10" s="301"/>
      <c r="YY10" s="301"/>
      <c r="YZ10" s="301"/>
      <c r="ZA10" s="301"/>
      <c r="ZB10" s="301"/>
      <c r="ZC10" s="301"/>
      <c r="ZD10" s="301"/>
      <c r="ZE10" s="301"/>
      <c r="ZF10" s="301"/>
      <c r="ZG10" s="301"/>
      <c r="ZH10" s="301"/>
      <c r="ZI10" s="301"/>
      <c r="ZJ10" s="301"/>
      <c r="ZK10" s="301"/>
      <c r="ZL10" s="301"/>
      <c r="ZM10" s="301"/>
      <c r="ZN10" s="301"/>
      <c r="ZO10" s="301"/>
      <c r="ZP10" s="301"/>
      <c r="ZQ10" s="301"/>
      <c r="ZR10" s="301"/>
      <c r="ZS10" s="301"/>
      <c r="ZT10" s="301"/>
      <c r="ZU10" s="301"/>
      <c r="ZV10" s="301"/>
      <c r="ZW10" s="301"/>
      <c r="ZX10" s="301"/>
      <c r="ZY10" s="301"/>
      <c r="ZZ10" s="301"/>
      <c r="AAA10" s="301"/>
      <c r="AAB10" s="301"/>
      <c r="AAC10" s="301"/>
      <c r="AAD10" s="301"/>
      <c r="AAE10" s="301"/>
      <c r="AAF10" s="301"/>
      <c r="AAG10" s="301"/>
      <c r="AAH10" s="301"/>
      <c r="AAI10" s="301"/>
      <c r="AAJ10" s="301"/>
      <c r="AAK10" s="301"/>
      <c r="AAL10" s="301"/>
      <c r="AAM10" s="301"/>
      <c r="AAN10" s="301"/>
      <c r="AAO10" s="301"/>
      <c r="AAP10" s="301"/>
      <c r="AAQ10" s="301"/>
      <c r="AAR10" s="301"/>
      <c r="AAS10" s="301"/>
      <c r="AAT10" s="301"/>
      <c r="AAU10" s="301"/>
      <c r="AAV10" s="301"/>
      <c r="AAW10" s="301"/>
      <c r="AAX10" s="301"/>
      <c r="AAY10" s="301"/>
      <c r="AAZ10" s="301"/>
      <c r="ABA10" s="301"/>
      <c r="ABB10" s="301"/>
      <c r="ABC10" s="301"/>
      <c r="ABD10" s="301"/>
      <c r="ABE10" s="301"/>
      <c r="ABF10" s="301"/>
      <c r="ABG10" s="301"/>
      <c r="ABH10" s="301"/>
      <c r="ABI10" s="301"/>
      <c r="ABJ10" s="301"/>
      <c r="ABK10" s="301"/>
      <c r="ABL10" s="301"/>
      <c r="ABM10" s="301"/>
      <c r="ABN10" s="301"/>
      <c r="ABO10" s="301"/>
      <c r="ABP10" s="301"/>
      <c r="ABQ10" s="301"/>
      <c r="ABR10" s="301"/>
      <c r="ABS10" s="301"/>
      <c r="ABT10" s="301"/>
      <c r="ABU10" s="301"/>
      <c r="ABV10" s="301"/>
      <c r="ABW10" s="301"/>
      <c r="ABX10" s="301"/>
      <c r="ABY10" s="301"/>
      <c r="ABZ10" s="301"/>
      <c r="ACA10" s="301"/>
      <c r="ACB10" s="301"/>
      <c r="ACC10" s="301"/>
      <c r="ACD10" s="301"/>
      <c r="ACE10" s="301"/>
      <c r="ACF10" s="301"/>
      <c r="ACG10" s="301"/>
      <c r="ACH10" s="301"/>
      <c r="ACI10" s="301"/>
      <c r="ACJ10" s="301"/>
      <c r="ACK10" s="301"/>
      <c r="ACL10" s="301"/>
      <c r="ACM10" s="301"/>
      <c r="ACN10" s="301"/>
      <c r="ACO10" s="301"/>
      <c r="ACP10" s="301"/>
      <c r="ACQ10" s="301"/>
      <c r="ACR10" s="301"/>
      <c r="ACS10" s="301"/>
      <c r="ACT10" s="301"/>
      <c r="ACU10" s="301"/>
      <c r="ACV10" s="301"/>
      <c r="ACW10" s="301"/>
      <c r="ACX10" s="301"/>
      <c r="ACY10" s="301"/>
      <c r="ACZ10" s="301"/>
      <c r="ADA10" s="301"/>
      <c r="ADB10" s="301"/>
      <c r="ADC10" s="301"/>
      <c r="ADD10" s="301"/>
      <c r="ADE10" s="301"/>
      <c r="ADF10" s="301"/>
      <c r="ADG10" s="301"/>
      <c r="ADH10" s="301"/>
      <c r="ADI10" s="301"/>
      <c r="ADJ10" s="301"/>
      <c r="ADK10" s="301"/>
      <c r="ADL10" s="301"/>
      <c r="ADM10" s="301"/>
      <c r="ADN10" s="301"/>
      <c r="ADO10" s="301"/>
      <c r="ADP10" s="301"/>
      <c r="ADQ10" s="301"/>
      <c r="ADR10" s="301"/>
      <c r="ADS10" s="301"/>
      <c r="ADT10" s="301"/>
      <c r="ADU10" s="301"/>
      <c r="ADV10" s="301"/>
      <c r="ADW10" s="301"/>
      <c r="ADX10" s="301"/>
      <c r="ADY10" s="301"/>
      <c r="ADZ10" s="301"/>
      <c r="AEA10" s="301"/>
      <c r="AEB10" s="301"/>
      <c r="AEC10" s="301"/>
      <c r="AED10" s="301"/>
      <c r="AEE10" s="301"/>
      <c r="AEF10" s="301"/>
      <c r="AEG10" s="301"/>
      <c r="AEH10" s="301"/>
      <c r="AEI10" s="301"/>
      <c r="AEJ10" s="301"/>
      <c r="AEK10" s="301"/>
      <c r="AEL10" s="301"/>
      <c r="AEM10" s="301"/>
      <c r="AEN10" s="301"/>
      <c r="AEO10" s="301"/>
      <c r="AEP10" s="301"/>
      <c r="AEQ10" s="301"/>
      <c r="AER10" s="301"/>
      <c r="AES10" s="301"/>
      <c r="AET10" s="301"/>
      <c r="AEU10" s="301"/>
      <c r="AEV10" s="301"/>
      <c r="AEW10" s="301"/>
      <c r="AEX10" s="301"/>
      <c r="AEY10" s="301"/>
      <c r="AEZ10" s="301"/>
      <c r="AFA10" s="301"/>
      <c r="AFB10" s="301"/>
      <c r="AFC10" s="301"/>
      <c r="AFD10" s="301"/>
      <c r="AFE10" s="301"/>
      <c r="AFF10" s="301"/>
      <c r="AFG10" s="301"/>
      <c r="AFH10" s="301"/>
      <c r="AFI10" s="301"/>
      <c r="AFJ10" s="301"/>
      <c r="AFK10" s="301"/>
      <c r="AFL10" s="301"/>
      <c r="AFM10" s="301"/>
      <c r="AFN10" s="301"/>
      <c r="AFO10" s="301"/>
      <c r="AFP10" s="301"/>
      <c r="AFQ10" s="301"/>
      <c r="AFR10" s="301"/>
      <c r="AFS10" s="301"/>
      <c r="AFT10" s="301"/>
      <c r="AFU10" s="301"/>
      <c r="AFV10" s="301"/>
      <c r="AFW10" s="301"/>
      <c r="AFX10" s="301"/>
      <c r="AFY10" s="301"/>
      <c r="AFZ10" s="301"/>
      <c r="AGA10" s="301"/>
      <c r="AGB10" s="301"/>
      <c r="AGC10" s="301"/>
      <c r="AGD10" s="301"/>
      <c r="AGE10" s="301"/>
      <c r="AGF10" s="301"/>
      <c r="AGG10" s="301"/>
      <c r="AGH10" s="301"/>
      <c r="AGI10" s="301"/>
      <c r="AGJ10" s="301"/>
      <c r="AGK10" s="301"/>
      <c r="AGL10" s="301"/>
      <c r="AGM10" s="301"/>
      <c r="AGN10" s="301"/>
      <c r="AGO10" s="301"/>
      <c r="AGP10" s="301"/>
      <c r="AGQ10" s="301"/>
      <c r="AGR10" s="301"/>
      <c r="AGS10" s="301"/>
      <c r="AGT10" s="301"/>
      <c r="AGU10" s="301"/>
      <c r="AGV10" s="301"/>
      <c r="AGW10" s="301"/>
      <c r="AGX10" s="301"/>
      <c r="AGY10" s="301"/>
      <c r="AGZ10" s="301"/>
      <c r="AHA10" s="301"/>
      <c r="AHB10" s="301"/>
      <c r="AHC10" s="301"/>
      <c r="AHD10" s="301"/>
      <c r="AHE10" s="301"/>
      <c r="AHF10" s="301"/>
      <c r="AHG10" s="301"/>
      <c r="AHH10" s="301"/>
      <c r="AHI10" s="301"/>
      <c r="AHJ10" s="301"/>
      <c r="AHK10" s="301"/>
      <c r="AHL10" s="301"/>
      <c r="AHM10" s="301"/>
      <c r="AHN10" s="301"/>
      <c r="AHO10" s="301"/>
      <c r="AHP10" s="301"/>
      <c r="AHQ10" s="301"/>
      <c r="AHR10" s="301"/>
      <c r="AHS10" s="301"/>
      <c r="AHT10" s="301"/>
      <c r="AHU10" s="301"/>
      <c r="AHV10" s="301"/>
      <c r="AHW10" s="301"/>
      <c r="AHX10" s="301"/>
      <c r="AHY10" s="301"/>
      <c r="AHZ10" s="301"/>
      <c r="AIA10" s="301"/>
      <c r="AIB10" s="301"/>
      <c r="AIC10" s="301"/>
      <c r="AID10" s="301"/>
      <c r="AIE10" s="301"/>
      <c r="AIF10" s="301"/>
      <c r="AIG10" s="301"/>
      <c r="AIH10" s="301"/>
      <c r="AII10" s="301"/>
      <c r="AIJ10" s="301"/>
      <c r="AIK10" s="301"/>
      <c r="AIL10" s="301"/>
      <c r="AIM10" s="301"/>
      <c r="AIN10" s="301"/>
      <c r="AIO10" s="301"/>
      <c r="AIP10" s="301"/>
      <c r="AIQ10" s="301"/>
      <c r="AIR10" s="301"/>
      <c r="AIS10" s="301"/>
      <c r="AIT10" s="301"/>
      <c r="AIU10" s="301"/>
      <c r="AIV10" s="301"/>
      <c r="AIW10" s="301"/>
      <c r="AIX10" s="301"/>
      <c r="AIY10" s="301"/>
      <c r="AIZ10" s="301"/>
      <c r="AJA10" s="301"/>
      <c r="AJB10" s="301"/>
      <c r="AJC10" s="301"/>
      <c r="AJD10" s="301"/>
      <c r="AJE10" s="301"/>
      <c r="AJF10" s="301"/>
      <c r="AJG10" s="301"/>
      <c r="AJH10" s="301"/>
      <c r="AJI10" s="301"/>
      <c r="AJJ10" s="301"/>
      <c r="AJK10" s="301"/>
      <c r="AJL10" s="301"/>
      <c r="AJM10" s="301"/>
      <c r="AJN10" s="301"/>
      <c r="AJO10" s="301"/>
      <c r="AJP10" s="301"/>
      <c r="AJQ10" s="301"/>
      <c r="AJR10" s="301"/>
      <c r="AJS10" s="301"/>
      <c r="AJT10" s="301"/>
      <c r="AJU10" s="301"/>
      <c r="AJV10" s="301"/>
      <c r="AJW10" s="301"/>
      <c r="AJX10" s="301"/>
      <c r="AJY10" s="301"/>
      <c r="AJZ10" s="301"/>
      <c r="AKA10" s="301"/>
      <c r="AKB10" s="301"/>
      <c r="AKC10" s="301"/>
      <c r="AKD10" s="301"/>
      <c r="AKE10" s="301"/>
      <c r="AKF10" s="301"/>
      <c r="AKG10" s="301"/>
      <c r="AKH10" s="301"/>
      <c r="AKI10" s="301"/>
      <c r="AKJ10" s="301"/>
      <c r="AKK10" s="301"/>
      <c r="AKL10" s="301"/>
      <c r="AKM10" s="301"/>
      <c r="AKN10" s="301"/>
      <c r="AKO10" s="301"/>
      <c r="AKP10" s="301"/>
      <c r="AKQ10" s="301"/>
      <c r="AKR10" s="301"/>
      <c r="AKS10" s="301"/>
      <c r="AKT10" s="301"/>
      <c r="AKU10" s="301"/>
      <c r="AKV10" s="301"/>
      <c r="AKW10" s="301"/>
      <c r="AKX10" s="301"/>
      <c r="AKY10" s="301"/>
      <c r="AKZ10" s="301"/>
      <c r="ALA10" s="301"/>
      <c r="ALB10" s="301"/>
      <c r="ALC10" s="301"/>
      <c r="ALD10" s="301"/>
      <c r="ALE10" s="301"/>
      <c r="ALF10" s="301"/>
      <c r="ALG10" s="301"/>
      <c r="ALH10" s="301"/>
      <c r="ALI10" s="301"/>
      <c r="ALJ10" s="301"/>
      <c r="ALK10" s="301"/>
      <c r="ALL10" s="301"/>
      <c r="ALM10" s="301"/>
      <c r="ALN10" s="301"/>
      <c r="ALO10" s="301"/>
      <c r="ALP10" s="301"/>
      <c r="ALQ10" s="301"/>
      <c r="ALR10" s="301"/>
      <c r="ALS10" s="301"/>
      <c r="ALT10" s="301"/>
      <c r="ALU10" s="301"/>
      <c r="ALV10" s="301"/>
      <c r="ALW10" s="301"/>
      <c r="ALX10" s="301"/>
      <c r="ALY10" s="301"/>
      <c r="ALZ10" s="301"/>
      <c r="AMA10" s="301"/>
      <c r="AMB10" s="301"/>
      <c r="AMC10" s="301"/>
      <c r="AMD10" s="301"/>
      <c r="AME10" s="301"/>
      <c r="AMF10" s="301"/>
      <c r="AMG10" s="301"/>
      <c r="AMH10" s="301"/>
      <c r="AMI10" s="301"/>
      <c r="AMJ10" s="301"/>
      <c r="AMK10" s="301"/>
      <c r="AML10" s="301"/>
      <c r="AMM10" s="301"/>
      <c r="AMN10" s="301"/>
      <c r="AMO10" s="301"/>
      <c r="AMP10" s="301"/>
      <c r="AMQ10" s="301"/>
      <c r="AMR10" s="301"/>
      <c r="AMS10" s="301"/>
      <c r="AMT10" s="301"/>
      <c r="AMU10" s="301"/>
      <c r="AMV10" s="301"/>
      <c r="AMW10" s="301"/>
      <c r="AMX10" s="301"/>
      <c r="AMY10" s="301"/>
      <c r="AMZ10" s="301"/>
      <c r="ANA10" s="301"/>
      <c r="ANB10" s="301"/>
      <c r="ANC10" s="301"/>
      <c r="AND10" s="301"/>
      <c r="ANE10" s="301"/>
      <c r="ANF10" s="301"/>
      <c r="ANG10" s="301"/>
      <c r="ANH10" s="301"/>
      <c r="ANI10" s="301"/>
      <c r="ANJ10" s="301"/>
      <c r="ANK10" s="301"/>
      <c r="ANL10" s="301"/>
      <c r="ANM10" s="301"/>
      <c r="ANN10" s="301"/>
      <c r="ANO10" s="301"/>
      <c r="ANP10" s="301"/>
      <c r="ANQ10" s="301"/>
      <c r="ANR10" s="301"/>
      <c r="ANS10" s="301"/>
      <c r="ANT10" s="301"/>
      <c r="ANU10" s="301"/>
      <c r="ANV10" s="301"/>
      <c r="ANW10" s="301"/>
      <c r="ANX10" s="301"/>
      <c r="ANY10" s="301"/>
      <c r="ANZ10" s="301"/>
      <c r="AOA10" s="301"/>
      <c r="AOB10" s="301"/>
      <c r="AOC10" s="301"/>
      <c r="AOD10" s="301"/>
      <c r="AOE10" s="301"/>
      <c r="AOF10" s="301"/>
      <c r="AOG10" s="301"/>
      <c r="AOH10" s="301"/>
      <c r="AOI10" s="301"/>
      <c r="AOJ10" s="301"/>
      <c r="AOK10" s="301"/>
      <c r="AOL10" s="301"/>
      <c r="AOM10" s="301"/>
      <c r="AON10" s="301"/>
      <c r="AOO10" s="301"/>
      <c r="AOP10" s="301"/>
      <c r="AOQ10" s="301"/>
      <c r="AOR10" s="301"/>
      <c r="AOS10" s="301"/>
      <c r="AOT10" s="301"/>
      <c r="AOU10" s="301"/>
      <c r="AOV10" s="301"/>
      <c r="AOW10" s="301"/>
      <c r="AOX10" s="301"/>
      <c r="AOY10" s="301"/>
      <c r="AOZ10" s="301"/>
      <c r="APA10" s="301"/>
      <c r="APB10" s="301"/>
      <c r="APC10" s="301"/>
      <c r="APD10" s="301"/>
      <c r="APE10" s="301"/>
      <c r="APF10" s="301"/>
      <c r="APG10" s="301"/>
      <c r="APH10" s="301"/>
      <c r="API10" s="301"/>
      <c r="APJ10" s="301"/>
      <c r="APK10" s="301"/>
      <c r="APL10" s="301"/>
      <c r="APM10" s="301"/>
      <c r="APN10" s="301"/>
      <c r="APO10" s="301"/>
      <c r="APP10" s="301"/>
      <c r="APQ10" s="301"/>
      <c r="APR10" s="301"/>
      <c r="APS10" s="301"/>
      <c r="APT10" s="301"/>
      <c r="APU10" s="301"/>
      <c r="APV10" s="301"/>
      <c r="APW10" s="301"/>
      <c r="APX10" s="301"/>
      <c r="APY10" s="301"/>
      <c r="APZ10" s="301"/>
      <c r="AQA10" s="301"/>
      <c r="AQB10" s="301"/>
      <c r="AQC10" s="301"/>
      <c r="AQD10" s="301"/>
      <c r="AQE10" s="301"/>
      <c r="AQF10" s="301"/>
      <c r="AQG10" s="301"/>
      <c r="AQH10" s="301"/>
      <c r="AQI10" s="301"/>
      <c r="AQJ10" s="301"/>
      <c r="AQK10" s="301"/>
      <c r="AQL10" s="301"/>
      <c r="AQM10" s="301"/>
      <c r="AQN10" s="301"/>
      <c r="AQO10" s="301"/>
      <c r="AQP10" s="301"/>
      <c r="AQQ10" s="301"/>
      <c r="AQR10" s="301"/>
      <c r="AQS10" s="301"/>
      <c r="AQT10" s="301"/>
      <c r="AQU10" s="301"/>
      <c r="AQV10" s="301"/>
      <c r="AQW10" s="301"/>
      <c r="AQX10" s="301"/>
      <c r="AQY10" s="301"/>
      <c r="AQZ10" s="301"/>
      <c r="ARA10" s="301"/>
      <c r="ARB10" s="301"/>
      <c r="ARC10" s="301"/>
      <c r="ARD10" s="301"/>
      <c r="ARE10" s="301"/>
      <c r="ARF10" s="301"/>
      <c r="ARG10" s="301"/>
      <c r="ARH10" s="301"/>
      <c r="ARI10" s="301"/>
      <c r="ARJ10" s="301"/>
      <c r="ARK10" s="301"/>
      <c r="ARL10" s="301"/>
      <c r="ARM10" s="301"/>
      <c r="ARN10" s="301"/>
      <c r="ARO10" s="301"/>
      <c r="ARP10" s="301"/>
      <c r="ARQ10" s="301"/>
      <c r="ARR10" s="301"/>
      <c r="ARS10" s="301"/>
      <c r="ART10" s="301"/>
      <c r="ARU10" s="301"/>
      <c r="ARV10" s="301"/>
      <c r="ARW10" s="301"/>
      <c r="ARX10" s="301"/>
      <c r="ARY10" s="301"/>
      <c r="ARZ10" s="301"/>
      <c r="ASA10" s="301"/>
      <c r="ASB10" s="301"/>
      <c r="ASC10" s="301"/>
      <c r="ASD10" s="301"/>
      <c r="ASE10" s="301"/>
      <c r="ASF10" s="301"/>
      <c r="ASG10" s="301"/>
      <c r="ASH10" s="301"/>
      <c r="ASI10" s="301"/>
      <c r="ASJ10" s="301"/>
      <c r="ASK10" s="301"/>
      <c r="ASL10" s="301"/>
      <c r="ASM10" s="301"/>
      <c r="ASN10" s="301"/>
      <c r="ASO10" s="301"/>
      <c r="ASP10" s="301"/>
      <c r="ASQ10" s="301"/>
      <c r="ASR10" s="301"/>
      <c r="ASS10" s="301"/>
      <c r="AST10" s="301"/>
      <c r="ASU10" s="301"/>
      <c r="ASV10" s="301"/>
      <c r="ASW10" s="301"/>
      <c r="ASX10" s="301"/>
      <c r="ASY10" s="301"/>
      <c r="ASZ10" s="301"/>
      <c r="ATA10" s="301"/>
      <c r="ATB10" s="301"/>
      <c r="ATC10" s="301"/>
      <c r="ATD10" s="301"/>
      <c r="ATE10" s="301"/>
      <c r="ATF10" s="301"/>
      <c r="ATG10" s="301"/>
      <c r="ATH10" s="301"/>
      <c r="ATI10" s="301"/>
      <c r="ATJ10" s="301"/>
      <c r="ATK10" s="301"/>
      <c r="ATL10" s="301"/>
      <c r="ATM10" s="301"/>
      <c r="ATN10" s="301"/>
      <c r="ATO10" s="301"/>
      <c r="ATP10" s="301"/>
      <c r="ATQ10" s="301"/>
      <c r="ATR10" s="301"/>
      <c r="ATS10" s="301"/>
      <c r="ATT10" s="301"/>
      <c r="ATU10" s="301"/>
      <c r="ATV10" s="301"/>
      <c r="ATW10" s="301"/>
      <c r="ATX10" s="301"/>
      <c r="ATY10" s="301"/>
      <c r="ATZ10" s="301"/>
      <c r="AUA10" s="301"/>
      <c r="AUB10" s="301"/>
      <c r="AUC10" s="301"/>
      <c r="AUD10" s="301"/>
      <c r="AUE10" s="301"/>
      <c r="AUF10" s="301"/>
      <c r="AUG10" s="301"/>
      <c r="AUH10" s="301"/>
      <c r="AUI10" s="301"/>
      <c r="AUJ10" s="301"/>
      <c r="AUK10" s="301"/>
      <c r="AUL10" s="301"/>
      <c r="AUM10" s="301"/>
      <c r="AUN10" s="301"/>
      <c r="AUO10" s="301"/>
      <c r="AUP10" s="301"/>
      <c r="AUQ10" s="301"/>
      <c r="AUR10" s="301"/>
      <c r="AUS10" s="301"/>
      <c r="AUT10" s="301"/>
      <c r="AUU10" s="301"/>
      <c r="AUV10" s="301"/>
      <c r="AUW10" s="301"/>
      <c r="AUX10" s="301"/>
      <c r="AUY10" s="301"/>
      <c r="AUZ10" s="301"/>
      <c r="AVA10" s="301"/>
      <c r="AVB10" s="301"/>
      <c r="AVC10" s="301"/>
      <c r="AVD10" s="301"/>
      <c r="AVE10" s="301"/>
      <c r="AVF10" s="301"/>
      <c r="AVG10" s="301"/>
      <c r="AVH10" s="301"/>
      <c r="AVI10" s="301"/>
      <c r="AVJ10" s="301"/>
      <c r="AVK10" s="301"/>
      <c r="AVL10" s="301"/>
      <c r="AVM10" s="301"/>
      <c r="AVN10" s="301"/>
      <c r="AVO10" s="301"/>
      <c r="AVP10" s="301"/>
      <c r="AVQ10" s="301"/>
      <c r="AVR10" s="301"/>
      <c r="AVS10" s="301"/>
      <c r="AVT10" s="301"/>
      <c r="AVU10" s="301"/>
      <c r="AVV10" s="301"/>
      <c r="AVW10" s="301"/>
      <c r="AVX10" s="301"/>
      <c r="AVY10" s="301"/>
      <c r="AVZ10" s="301"/>
      <c r="AWA10" s="301"/>
      <c r="AWB10" s="301"/>
      <c r="AWC10" s="301"/>
      <c r="AWD10" s="301"/>
      <c r="AWE10" s="301"/>
      <c r="AWF10" s="301"/>
      <c r="AWG10" s="301"/>
      <c r="AWH10" s="301"/>
      <c r="AWI10" s="301"/>
      <c r="AWJ10" s="301"/>
      <c r="AWK10" s="301"/>
      <c r="AWL10" s="301"/>
      <c r="AWM10" s="301"/>
      <c r="AWN10" s="301"/>
      <c r="AWO10" s="301"/>
      <c r="AWP10" s="301"/>
      <c r="AWQ10" s="301"/>
      <c r="AWR10" s="301"/>
      <c r="AWS10" s="301"/>
      <c r="AWT10" s="301"/>
      <c r="AWU10" s="301"/>
      <c r="AWV10" s="301"/>
      <c r="AWW10" s="301"/>
      <c r="AWX10" s="301"/>
      <c r="AWY10" s="301"/>
      <c r="AWZ10" s="301"/>
      <c r="AXA10" s="301"/>
      <c r="AXB10" s="301"/>
      <c r="AXC10" s="301"/>
      <c r="AXD10" s="301"/>
      <c r="AXE10" s="301"/>
      <c r="AXF10" s="301"/>
      <c r="AXG10" s="301"/>
      <c r="AXH10" s="301"/>
      <c r="AXI10" s="301"/>
      <c r="AXJ10" s="301"/>
      <c r="AXK10" s="301"/>
      <c r="AXL10" s="301"/>
      <c r="AXM10" s="301"/>
      <c r="AXN10" s="301"/>
      <c r="AXO10" s="301"/>
      <c r="AXP10" s="301"/>
      <c r="AXQ10" s="301"/>
      <c r="AXR10" s="301"/>
      <c r="AXS10" s="301"/>
      <c r="AXT10" s="301"/>
      <c r="AXU10" s="301"/>
      <c r="AXV10" s="301"/>
      <c r="AXW10" s="301"/>
      <c r="AXX10" s="301"/>
      <c r="AXY10" s="301"/>
      <c r="AXZ10" s="301"/>
      <c r="AYA10" s="301"/>
      <c r="AYB10" s="301"/>
      <c r="AYC10" s="301"/>
      <c r="AYD10" s="301"/>
      <c r="AYE10" s="301"/>
      <c r="AYF10" s="301"/>
      <c r="AYG10" s="301"/>
      <c r="AYH10" s="301"/>
      <c r="AYI10" s="301"/>
      <c r="AYJ10" s="301"/>
      <c r="AYK10" s="301"/>
      <c r="AYL10" s="301"/>
      <c r="AYM10" s="301"/>
      <c r="AYN10" s="301"/>
      <c r="AYO10" s="301"/>
      <c r="AYP10" s="301"/>
      <c r="AYQ10" s="301"/>
      <c r="AYR10" s="301"/>
      <c r="AYS10" s="301"/>
      <c r="AYT10" s="301"/>
      <c r="AYU10" s="301"/>
      <c r="AYV10" s="301"/>
      <c r="AYW10" s="301"/>
      <c r="AYX10" s="301"/>
      <c r="AYY10" s="301"/>
      <c r="AYZ10" s="301"/>
      <c r="AZA10" s="301"/>
      <c r="AZB10" s="301"/>
      <c r="AZC10" s="301"/>
      <c r="AZD10" s="301"/>
      <c r="AZE10" s="301"/>
      <c r="AZF10" s="301"/>
      <c r="AZG10" s="301"/>
      <c r="AZH10" s="301"/>
      <c r="AZI10" s="301"/>
      <c r="AZJ10" s="301"/>
      <c r="AZK10" s="301"/>
      <c r="AZL10" s="301"/>
      <c r="AZM10" s="301"/>
      <c r="AZN10" s="301"/>
      <c r="AZO10" s="301"/>
      <c r="AZP10" s="301"/>
      <c r="AZQ10" s="301"/>
      <c r="AZR10" s="301"/>
      <c r="AZS10" s="301"/>
      <c r="AZT10" s="301"/>
      <c r="AZU10" s="301"/>
      <c r="AZV10" s="301"/>
      <c r="AZW10" s="301"/>
      <c r="AZX10" s="301"/>
      <c r="AZY10" s="301"/>
      <c r="AZZ10" s="301"/>
      <c r="BAA10" s="301"/>
      <c r="BAB10" s="301"/>
      <c r="BAC10" s="301"/>
      <c r="BAD10" s="301"/>
      <c r="BAE10" s="301"/>
      <c r="BAF10" s="301"/>
      <c r="BAG10" s="301"/>
      <c r="BAH10" s="301"/>
      <c r="BAI10" s="301"/>
      <c r="BAJ10" s="301"/>
      <c r="BAK10" s="301"/>
      <c r="BAL10" s="301"/>
      <c r="BAM10" s="301"/>
      <c r="BAN10" s="301"/>
      <c r="BAO10" s="301"/>
      <c r="BAP10" s="301"/>
      <c r="BAQ10" s="301"/>
      <c r="BAR10" s="301"/>
      <c r="BAS10" s="301"/>
      <c r="BAT10" s="301"/>
      <c r="BAU10" s="301"/>
      <c r="BAV10" s="301"/>
      <c r="BAW10" s="301"/>
      <c r="BAX10" s="301"/>
      <c r="BAY10" s="301"/>
      <c r="BAZ10" s="301"/>
      <c r="BBA10" s="301"/>
      <c r="BBB10" s="301"/>
      <c r="BBC10" s="301"/>
      <c r="BBD10" s="301"/>
      <c r="BBE10" s="301"/>
      <c r="BBF10" s="301"/>
      <c r="BBG10" s="301"/>
      <c r="BBH10" s="301"/>
      <c r="BBI10" s="301"/>
      <c r="BBJ10" s="301"/>
      <c r="BBK10" s="301"/>
      <c r="BBL10" s="301"/>
      <c r="BBM10" s="301"/>
      <c r="BBN10" s="301"/>
      <c r="BBO10" s="301"/>
      <c r="BBP10" s="301"/>
      <c r="BBQ10" s="301"/>
      <c r="BBR10" s="301"/>
      <c r="BBS10" s="301"/>
      <c r="BBT10" s="301"/>
      <c r="BBU10" s="301"/>
      <c r="BBV10" s="301"/>
      <c r="BBW10" s="301"/>
      <c r="BBX10" s="301"/>
      <c r="BBY10" s="301"/>
      <c r="BBZ10" s="301"/>
      <c r="BCA10" s="301"/>
      <c r="BCB10" s="301"/>
      <c r="BCC10" s="301"/>
      <c r="BCD10" s="301"/>
      <c r="BCE10" s="301"/>
      <c r="BCF10" s="301"/>
      <c r="BCG10" s="301"/>
      <c r="BCH10" s="301"/>
      <c r="BCI10" s="301"/>
      <c r="BCJ10" s="301"/>
      <c r="BCK10" s="301"/>
      <c r="BCL10" s="301"/>
      <c r="BCM10" s="301"/>
      <c r="BCN10" s="301"/>
      <c r="BCO10" s="301"/>
      <c r="BCP10" s="301"/>
      <c r="BCQ10" s="301"/>
      <c r="BCR10" s="301"/>
      <c r="BCS10" s="301"/>
      <c r="BCT10" s="301"/>
      <c r="BCU10" s="301"/>
      <c r="BCV10" s="301"/>
      <c r="BCW10" s="301"/>
      <c r="BCX10" s="301"/>
      <c r="BCY10" s="301"/>
      <c r="BCZ10" s="301"/>
      <c r="BDA10" s="301"/>
      <c r="BDB10" s="301"/>
      <c r="BDC10" s="301"/>
      <c r="BDD10" s="301"/>
      <c r="BDE10" s="301"/>
      <c r="BDF10" s="301"/>
      <c r="BDG10" s="301"/>
      <c r="BDH10" s="301"/>
      <c r="BDI10" s="301"/>
      <c r="BDJ10" s="301"/>
      <c r="BDK10" s="301"/>
      <c r="BDL10" s="301"/>
      <c r="BDM10" s="301"/>
      <c r="BDN10" s="301"/>
      <c r="BDO10" s="301"/>
      <c r="BDP10" s="301"/>
      <c r="BDQ10" s="301"/>
      <c r="BDR10" s="301"/>
      <c r="BDS10" s="301"/>
      <c r="BDT10" s="301"/>
      <c r="BDU10" s="301"/>
      <c r="BDV10" s="301"/>
      <c r="BDW10" s="301"/>
      <c r="BDX10" s="301"/>
      <c r="BDY10" s="301"/>
      <c r="BDZ10" s="301"/>
      <c r="BEA10" s="301"/>
      <c r="BEB10" s="301"/>
      <c r="BEC10" s="301"/>
      <c r="BED10" s="301"/>
      <c r="BEE10" s="301"/>
      <c r="BEF10" s="301"/>
      <c r="BEG10" s="301"/>
      <c r="BEH10" s="301"/>
      <c r="BEI10" s="301"/>
      <c r="BEJ10" s="301"/>
      <c r="BEK10" s="301"/>
      <c r="BEL10" s="301"/>
      <c r="BEM10" s="301"/>
      <c r="BEN10" s="301"/>
      <c r="BEO10" s="301"/>
      <c r="BEP10" s="301"/>
      <c r="BEQ10" s="301"/>
      <c r="BER10" s="301"/>
      <c r="BES10" s="301"/>
      <c r="BET10" s="301"/>
      <c r="BEU10" s="301"/>
      <c r="BEV10" s="301"/>
      <c r="BEW10" s="301"/>
      <c r="BEX10" s="301"/>
      <c r="BEY10" s="301"/>
      <c r="BEZ10" s="301"/>
      <c r="BFA10" s="301"/>
      <c r="BFB10" s="301"/>
      <c r="BFC10" s="301"/>
      <c r="BFD10" s="301"/>
      <c r="BFE10" s="301"/>
      <c r="BFF10" s="301"/>
      <c r="BFG10" s="301"/>
      <c r="BFH10" s="301"/>
      <c r="BFI10" s="301"/>
      <c r="BFJ10" s="301"/>
      <c r="BFK10" s="301"/>
      <c r="BFL10" s="301"/>
      <c r="BFM10" s="301"/>
      <c r="BFN10" s="301"/>
      <c r="BFO10" s="301"/>
      <c r="BFP10" s="301"/>
      <c r="BFQ10" s="301"/>
      <c r="BFR10" s="301"/>
      <c r="BFS10" s="301"/>
      <c r="BFT10" s="301"/>
      <c r="BFU10" s="301"/>
      <c r="BFV10" s="301"/>
      <c r="BFW10" s="301"/>
      <c r="BFX10" s="301"/>
      <c r="BFY10" s="301"/>
      <c r="BFZ10" s="301"/>
      <c r="BGA10" s="301"/>
      <c r="BGB10" s="301"/>
      <c r="BGC10" s="301"/>
      <c r="BGD10" s="301"/>
      <c r="BGE10" s="301"/>
      <c r="BGF10" s="301"/>
      <c r="BGG10" s="301"/>
      <c r="BGH10" s="301"/>
      <c r="BGI10" s="301"/>
      <c r="BGJ10" s="301"/>
      <c r="BGK10" s="301"/>
      <c r="BGL10" s="301"/>
      <c r="BGM10" s="301"/>
      <c r="BGN10" s="301"/>
      <c r="BGO10" s="301"/>
      <c r="BGP10" s="301"/>
      <c r="BGQ10" s="301"/>
      <c r="BGR10" s="301"/>
      <c r="BGS10" s="301"/>
      <c r="BGT10" s="301"/>
      <c r="BGU10" s="301"/>
      <c r="BGV10" s="301"/>
      <c r="BGW10" s="301"/>
      <c r="BGX10" s="301"/>
      <c r="BGY10" s="301"/>
      <c r="BGZ10" s="301"/>
      <c r="BHA10" s="301"/>
      <c r="BHB10" s="301"/>
      <c r="BHC10" s="301"/>
      <c r="BHD10" s="301"/>
      <c r="BHE10" s="301"/>
      <c r="BHF10" s="301"/>
      <c r="BHG10" s="301"/>
      <c r="BHH10" s="301"/>
      <c r="BHI10" s="301"/>
      <c r="BHJ10" s="301"/>
      <c r="BHK10" s="301"/>
      <c r="BHL10" s="301"/>
      <c r="BHM10" s="301"/>
      <c r="BHN10" s="301"/>
      <c r="BHO10" s="301"/>
      <c r="BHP10" s="301"/>
      <c r="BHQ10" s="301"/>
      <c r="BHR10" s="301"/>
      <c r="BHS10" s="301"/>
      <c r="BHT10" s="301"/>
      <c r="BHU10" s="301"/>
      <c r="BHV10" s="301"/>
      <c r="BHW10" s="301"/>
      <c r="BHX10" s="301"/>
      <c r="BHY10" s="301"/>
      <c r="BHZ10" s="301"/>
      <c r="BIA10" s="301"/>
      <c r="BIB10" s="301"/>
      <c r="BIC10" s="301"/>
      <c r="BID10" s="301"/>
      <c r="BIE10" s="301"/>
      <c r="BIF10" s="301"/>
      <c r="BIG10" s="301"/>
      <c r="BIH10" s="301"/>
      <c r="BII10" s="301"/>
      <c r="BIJ10" s="301"/>
      <c r="BIK10" s="301"/>
      <c r="BIL10" s="301"/>
      <c r="BIM10" s="301"/>
      <c r="BIN10" s="301"/>
      <c r="BIO10" s="301"/>
      <c r="BIP10" s="301"/>
      <c r="BIQ10" s="301"/>
      <c r="BIR10" s="301"/>
      <c r="BIS10" s="301"/>
      <c r="BIT10" s="301"/>
      <c r="BIU10" s="301"/>
      <c r="BIV10" s="301"/>
      <c r="BIW10" s="301"/>
      <c r="BIX10" s="301"/>
      <c r="BIY10" s="301"/>
      <c r="BIZ10" s="301"/>
      <c r="BJA10" s="301"/>
      <c r="BJB10" s="301"/>
      <c r="BJC10" s="301"/>
      <c r="BJD10" s="301"/>
      <c r="BJE10" s="301"/>
      <c r="BJF10" s="301"/>
      <c r="BJG10" s="301"/>
      <c r="BJH10" s="301"/>
      <c r="BJI10" s="301"/>
      <c r="BJJ10" s="301"/>
      <c r="BJK10" s="301"/>
      <c r="BJL10" s="301"/>
      <c r="BJM10" s="301"/>
      <c r="BJN10" s="301"/>
      <c r="BJO10" s="301"/>
      <c r="BJP10" s="301"/>
      <c r="BJQ10" s="301"/>
      <c r="BJR10" s="301"/>
      <c r="BJS10" s="301"/>
      <c r="BJT10" s="301"/>
      <c r="BJU10" s="301"/>
      <c r="BJV10" s="301"/>
      <c r="BJW10" s="301"/>
      <c r="BJX10" s="301"/>
      <c r="BJY10" s="301"/>
      <c r="BJZ10" s="301"/>
      <c r="BKA10" s="301"/>
      <c r="BKB10" s="301"/>
      <c r="BKC10" s="301"/>
      <c r="BKD10" s="301"/>
      <c r="BKE10" s="301"/>
      <c r="BKF10" s="301"/>
      <c r="BKG10" s="301"/>
      <c r="BKH10" s="301"/>
      <c r="BKI10" s="301"/>
      <c r="BKJ10" s="301"/>
      <c r="BKK10" s="301"/>
      <c r="BKL10" s="301"/>
      <c r="BKM10" s="301"/>
      <c r="BKN10" s="301"/>
      <c r="BKO10" s="301"/>
      <c r="BKP10" s="301"/>
      <c r="BKQ10" s="301"/>
      <c r="BKR10" s="301"/>
      <c r="BKS10" s="301"/>
      <c r="BKT10" s="301"/>
      <c r="BKU10" s="301"/>
      <c r="BKV10" s="301"/>
      <c r="BKW10" s="301"/>
      <c r="BKX10" s="301"/>
      <c r="BKY10" s="301"/>
      <c r="BKZ10" s="301"/>
      <c r="BLA10" s="301"/>
      <c r="BLB10" s="301"/>
      <c r="BLC10" s="301"/>
      <c r="BLD10" s="301"/>
      <c r="BLE10" s="301"/>
      <c r="BLF10" s="301"/>
      <c r="BLG10" s="301"/>
      <c r="BLH10" s="301"/>
      <c r="BLI10" s="301"/>
      <c r="BLJ10" s="301"/>
      <c r="BLK10" s="301"/>
      <c r="BLL10" s="301"/>
      <c r="BLM10" s="301"/>
      <c r="BLN10" s="301"/>
      <c r="BLO10" s="301"/>
      <c r="BLP10" s="301"/>
      <c r="BLQ10" s="301"/>
      <c r="BLR10" s="301"/>
      <c r="BLS10" s="301"/>
      <c r="BLT10" s="301"/>
      <c r="BLU10" s="301"/>
      <c r="BLV10" s="301"/>
      <c r="BLW10" s="301"/>
      <c r="BLX10" s="301"/>
      <c r="BLY10" s="301"/>
      <c r="BLZ10" s="301"/>
      <c r="BMA10" s="301"/>
      <c r="BMB10" s="301"/>
      <c r="BMC10" s="301"/>
      <c r="BMD10" s="301"/>
      <c r="BME10" s="301"/>
      <c r="BMF10" s="301"/>
      <c r="BMG10" s="301"/>
      <c r="BMH10" s="301"/>
      <c r="BMI10" s="301"/>
      <c r="BMJ10" s="301"/>
      <c r="BMK10" s="301"/>
      <c r="BML10" s="301"/>
      <c r="BMM10" s="301"/>
      <c r="BMN10" s="301"/>
      <c r="BMO10" s="301"/>
      <c r="BMP10" s="301"/>
      <c r="BMQ10" s="301"/>
      <c r="BMR10" s="301"/>
      <c r="BMS10" s="301"/>
      <c r="BMT10" s="301"/>
      <c r="BMU10" s="301"/>
      <c r="BMV10" s="301"/>
      <c r="BMW10" s="301"/>
      <c r="BMX10" s="301"/>
      <c r="BMY10" s="301"/>
      <c r="BMZ10" s="301"/>
      <c r="BNA10" s="301"/>
      <c r="BNB10" s="301"/>
      <c r="BNC10" s="301"/>
      <c r="BND10" s="301"/>
      <c r="BNE10" s="301"/>
      <c r="BNF10" s="301"/>
      <c r="BNG10" s="301"/>
      <c r="BNH10" s="301"/>
      <c r="BNI10" s="301"/>
      <c r="BNJ10" s="301"/>
      <c r="BNK10" s="301"/>
      <c r="BNL10" s="301"/>
      <c r="BNM10" s="301"/>
      <c r="BNN10" s="301"/>
      <c r="BNO10" s="301"/>
      <c r="BNP10" s="301"/>
      <c r="BNQ10" s="301"/>
      <c r="BNR10" s="301"/>
      <c r="BNS10" s="301"/>
      <c r="BNT10" s="301"/>
      <c r="BNU10" s="301"/>
      <c r="BNV10" s="301"/>
      <c r="BNW10" s="301"/>
      <c r="BNX10" s="301"/>
      <c r="BNY10" s="301"/>
      <c r="BNZ10" s="301"/>
      <c r="BOA10" s="301"/>
      <c r="BOB10" s="301"/>
      <c r="BOC10" s="301"/>
      <c r="BOD10" s="301"/>
      <c r="BOE10" s="301"/>
      <c r="BOF10" s="301"/>
      <c r="BOG10" s="301"/>
      <c r="BOH10" s="301"/>
      <c r="BOI10" s="301"/>
      <c r="BOJ10" s="301"/>
      <c r="BOK10" s="301"/>
      <c r="BOL10" s="301"/>
      <c r="BOM10" s="301"/>
      <c r="BON10" s="301"/>
      <c r="BOO10" s="301"/>
      <c r="BOP10" s="301"/>
      <c r="BOQ10" s="301"/>
      <c r="BOR10" s="301"/>
      <c r="BOS10" s="301"/>
      <c r="BOT10" s="301"/>
      <c r="BOU10" s="301"/>
      <c r="BOV10" s="301"/>
      <c r="BOW10" s="301"/>
      <c r="BOX10" s="301"/>
      <c r="BOY10" s="301"/>
      <c r="BOZ10" s="301"/>
      <c r="BPA10" s="301"/>
      <c r="BPB10" s="301"/>
      <c r="BPC10" s="301"/>
      <c r="BPD10" s="301"/>
      <c r="BPE10" s="301"/>
      <c r="BPF10" s="301"/>
      <c r="BPG10" s="301"/>
      <c r="BPH10" s="301"/>
      <c r="BPI10" s="301"/>
      <c r="BPJ10" s="301"/>
      <c r="BPK10" s="301"/>
      <c r="BPL10" s="301"/>
      <c r="BPM10" s="301"/>
      <c r="BPN10" s="301"/>
      <c r="BPO10" s="301"/>
      <c r="BPP10" s="301"/>
      <c r="BPQ10" s="301"/>
      <c r="BPR10" s="301"/>
      <c r="BPS10" s="301"/>
      <c r="BPT10" s="301"/>
      <c r="BPU10" s="301"/>
      <c r="BPV10" s="301"/>
      <c r="BPW10" s="301"/>
      <c r="BPX10" s="301"/>
      <c r="BPY10" s="301"/>
      <c r="BPZ10" s="301"/>
      <c r="BQA10" s="301"/>
      <c r="BQB10" s="301"/>
      <c r="BQC10" s="301"/>
      <c r="BQD10" s="301"/>
      <c r="BQE10" s="301"/>
      <c r="BQF10" s="301"/>
      <c r="BQG10" s="301"/>
      <c r="BQH10" s="301"/>
      <c r="BQI10" s="301"/>
      <c r="BQJ10" s="301"/>
      <c r="BQK10" s="301"/>
      <c r="BQL10" s="301"/>
      <c r="BQM10" s="301"/>
      <c r="BQN10" s="301"/>
      <c r="BQO10" s="301"/>
      <c r="BQP10" s="301"/>
      <c r="BQQ10" s="301"/>
      <c r="BQR10" s="301"/>
      <c r="BQS10" s="301"/>
      <c r="BQT10" s="301"/>
      <c r="BQU10" s="301"/>
      <c r="BQV10" s="301"/>
      <c r="BQW10" s="301"/>
      <c r="BQX10" s="301"/>
      <c r="BQY10" s="301"/>
      <c r="BQZ10" s="301"/>
      <c r="BRA10" s="301"/>
      <c r="BRB10" s="301"/>
      <c r="BRC10" s="301"/>
      <c r="BRD10" s="301"/>
      <c r="BRE10" s="301"/>
      <c r="BRF10" s="301"/>
      <c r="BRG10" s="301"/>
      <c r="BRH10" s="301"/>
      <c r="BRI10" s="301"/>
      <c r="BRJ10" s="301"/>
      <c r="BRK10" s="301"/>
      <c r="BRL10" s="301"/>
      <c r="BRM10" s="301"/>
      <c r="BRN10" s="301"/>
      <c r="BRO10" s="301"/>
      <c r="BRP10" s="301"/>
      <c r="BRQ10" s="301"/>
      <c r="BRR10" s="301"/>
      <c r="BRS10" s="301"/>
      <c r="BRT10" s="301"/>
      <c r="BRU10" s="301"/>
      <c r="BRV10" s="301"/>
      <c r="BRW10" s="301"/>
      <c r="BRX10" s="301"/>
      <c r="BRY10" s="301"/>
      <c r="BRZ10" s="301"/>
      <c r="BSA10" s="301"/>
      <c r="BSB10" s="301"/>
      <c r="BSC10" s="301"/>
      <c r="BSD10" s="301"/>
      <c r="BSE10" s="301"/>
      <c r="BSF10" s="301"/>
      <c r="BSG10" s="301"/>
      <c r="BSH10" s="301"/>
      <c r="BSI10" s="301"/>
      <c r="BSJ10" s="301"/>
      <c r="BSK10" s="301"/>
      <c r="BSL10" s="301"/>
      <c r="BSM10" s="301"/>
      <c r="BSN10" s="301"/>
      <c r="BSO10" s="301"/>
      <c r="BSP10" s="301"/>
      <c r="BSQ10" s="301"/>
      <c r="BSR10" s="301"/>
      <c r="BSS10" s="301"/>
      <c r="BST10" s="301"/>
      <c r="BSU10" s="301"/>
      <c r="BSV10" s="301"/>
      <c r="BSW10" s="301"/>
      <c r="BSX10" s="301"/>
      <c r="BSY10" s="301"/>
      <c r="BSZ10" s="301"/>
      <c r="BTA10" s="301"/>
      <c r="BTB10" s="301"/>
      <c r="BTC10" s="301"/>
      <c r="BTD10" s="301"/>
      <c r="BTE10" s="301"/>
      <c r="BTF10" s="301"/>
      <c r="BTG10" s="301"/>
      <c r="BTH10" s="301"/>
      <c r="BTI10" s="301"/>
      <c r="BTJ10" s="301"/>
      <c r="BTK10" s="301"/>
      <c r="BTL10" s="301"/>
      <c r="BTM10" s="301"/>
      <c r="BTN10" s="301"/>
      <c r="BTO10" s="301"/>
      <c r="BTP10" s="301"/>
      <c r="BTQ10" s="301"/>
      <c r="BTR10" s="301"/>
      <c r="BTS10" s="301"/>
      <c r="BTT10" s="301"/>
      <c r="BTU10" s="301"/>
      <c r="BTV10" s="301"/>
      <c r="BTW10" s="301"/>
      <c r="BTX10" s="301"/>
      <c r="BTY10" s="301"/>
      <c r="BTZ10" s="301"/>
      <c r="BUA10" s="301"/>
      <c r="BUB10" s="301"/>
      <c r="BUC10" s="301"/>
      <c r="BUD10" s="301"/>
      <c r="BUE10" s="301"/>
      <c r="BUF10" s="301"/>
      <c r="BUG10" s="301"/>
      <c r="BUH10" s="301"/>
      <c r="BUI10" s="301"/>
      <c r="BUJ10" s="301"/>
      <c r="BUK10" s="301"/>
      <c r="BUL10" s="301"/>
      <c r="BUM10" s="301"/>
      <c r="BUN10" s="301"/>
      <c r="BUO10" s="301"/>
      <c r="BUP10" s="301"/>
      <c r="BUQ10" s="301"/>
      <c r="BUR10" s="301"/>
      <c r="BUS10" s="301"/>
      <c r="BUT10" s="301"/>
      <c r="BUU10" s="301"/>
      <c r="BUV10" s="301"/>
      <c r="BUW10" s="301"/>
      <c r="BUX10" s="301"/>
      <c r="BUY10" s="301"/>
      <c r="BUZ10" s="301"/>
      <c r="BVA10" s="301"/>
      <c r="BVB10" s="301"/>
      <c r="BVC10" s="301"/>
      <c r="BVD10" s="301"/>
      <c r="BVE10" s="301"/>
      <c r="BVF10" s="301"/>
      <c r="BVG10" s="301"/>
      <c r="BVH10" s="301"/>
      <c r="BVI10" s="301"/>
      <c r="BVJ10" s="301"/>
      <c r="BVK10" s="301"/>
      <c r="BVL10" s="301"/>
      <c r="BVM10" s="301"/>
      <c r="BVN10" s="301"/>
      <c r="BVO10" s="301"/>
      <c r="BVP10" s="301"/>
      <c r="BVQ10" s="301"/>
      <c r="BVR10" s="301"/>
      <c r="BVS10" s="301"/>
      <c r="BVT10" s="301"/>
      <c r="BVU10" s="301"/>
      <c r="BVV10" s="301"/>
      <c r="BVW10" s="301"/>
      <c r="BVX10" s="301"/>
      <c r="BVY10" s="301"/>
      <c r="BVZ10" s="301"/>
      <c r="BWA10" s="301"/>
      <c r="BWB10" s="301"/>
      <c r="BWC10" s="301"/>
      <c r="BWD10" s="301"/>
      <c r="BWE10" s="301"/>
      <c r="BWF10" s="301"/>
      <c r="BWG10" s="301"/>
      <c r="BWH10" s="301"/>
      <c r="BWI10" s="301"/>
      <c r="BWJ10" s="301"/>
      <c r="BWK10" s="301"/>
      <c r="BWL10" s="301"/>
      <c r="BWM10" s="301"/>
      <c r="BWN10" s="301"/>
      <c r="BWO10" s="301"/>
      <c r="BWP10" s="301"/>
      <c r="BWQ10" s="301"/>
      <c r="BWR10" s="301"/>
      <c r="BWS10" s="301"/>
      <c r="BWT10" s="301"/>
      <c r="BWU10" s="301"/>
      <c r="BWV10" s="301"/>
      <c r="BWW10" s="301"/>
      <c r="BWX10" s="301"/>
      <c r="BWY10" s="301"/>
      <c r="BWZ10" s="301"/>
      <c r="BXA10" s="301"/>
      <c r="BXB10" s="301"/>
      <c r="BXC10" s="301"/>
      <c r="BXD10" s="301"/>
      <c r="BXE10" s="301"/>
      <c r="BXF10" s="301"/>
      <c r="BXG10" s="301"/>
      <c r="BXH10" s="301"/>
      <c r="BXI10" s="301"/>
      <c r="BXJ10" s="301"/>
      <c r="BXK10" s="301"/>
      <c r="BXL10" s="301"/>
      <c r="BXM10" s="301"/>
      <c r="BXN10" s="301"/>
      <c r="BXO10" s="301"/>
      <c r="BXP10" s="301"/>
      <c r="BXQ10" s="301"/>
      <c r="BXR10" s="301"/>
      <c r="BXS10" s="301"/>
      <c r="BXT10" s="301"/>
      <c r="BXU10" s="301"/>
      <c r="BXV10" s="301"/>
      <c r="BXW10" s="301"/>
      <c r="BXX10" s="301"/>
      <c r="BXY10" s="301"/>
      <c r="BXZ10" s="301"/>
      <c r="BYA10" s="301"/>
      <c r="BYB10" s="301"/>
      <c r="BYC10" s="301"/>
      <c r="BYD10" s="301"/>
      <c r="BYE10" s="301"/>
      <c r="BYF10" s="301"/>
      <c r="BYG10" s="301"/>
      <c r="BYH10" s="301"/>
      <c r="BYI10" s="301"/>
      <c r="BYJ10" s="301"/>
      <c r="BYK10" s="301"/>
      <c r="BYL10" s="301"/>
      <c r="BYM10" s="301"/>
      <c r="BYN10" s="301"/>
      <c r="BYO10" s="301"/>
      <c r="BYP10" s="301"/>
      <c r="BYQ10" s="301"/>
      <c r="BYR10" s="301"/>
      <c r="BYS10" s="301"/>
      <c r="BYT10" s="301"/>
      <c r="BYU10" s="301"/>
      <c r="BYV10" s="301"/>
      <c r="BYW10" s="301"/>
      <c r="BYX10" s="301"/>
      <c r="BYY10" s="301"/>
      <c r="BYZ10" s="301"/>
      <c r="BZA10" s="301"/>
      <c r="BZB10" s="301"/>
      <c r="BZC10" s="301"/>
      <c r="BZD10" s="301"/>
      <c r="BZE10" s="301"/>
      <c r="BZF10" s="301"/>
      <c r="BZG10" s="301"/>
      <c r="BZH10" s="301"/>
      <c r="BZI10" s="301"/>
      <c r="BZJ10" s="301"/>
      <c r="BZK10" s="301"/>
      <c r="BZL10" s="301"/>
      <c r="BZM10" s="301"/>
      <c r="BZN10" s="301"/>
      <c r="BZO10" s="301"/>
      <c r="BZP10" s="301"/>
      <c r="BZQ10" s="301"/>
      <c r="BZR10" s="301"/>
      <c r="BZS10" s="301"/>
      <c r="BZT10" s="301"/>
      <c r="BZU10" s="301"/>
      <c r="BZV10" s="301"/>
      <c r="BZW10" s="301"/>
      <c r="BZX10" s="301"/>
      <c r="BZY10" s="301"/>
      <c r="BZZ10" s="301"/>
      <c r="CAA10" s="301"/>
      <c r="CAB10" s="301"/>
      <c r="CAC10" s="301"/>
      <c r="CAD10" s="301"/>
      <c r="CAE10" s="301"/>
      <c r="CAF10" s="301"/>
      <c r="CAG10" s="301"/>
      <c r="CAH10" s="301"/>
      <c r="CAI10" s="301"/>
      <c r="CAJ10" s="301"/>
      <c r="CAK10" s="301"/>
      <c r="CAL10" s="301"/>
      <c r="CAM10" s="301"/>
      <c r="CAN10" s="301"/>
      <c r="CAO10" s="301"/>
      <c r="CAP10" s="301"/>
      <c r="CAQ10" s="301"/>
      <c r="CAR10" s="301"/>
      <c r="CAS10" s="301"/>
      <c r="CAT10" s="301"/>
      <c r="CAU10" s="301"/>
      <c r="CAV10" s="301"/>
      <c r="CAW10" s="301"/>
      <c r="CAX10" s="301"/>
      <c r="CAY10" s="301"/>
      <c r="CAZ10" s="301"/>
      <c r="CBA10" s="301"/>
      <c r="CBB10" s="301"/>
      <c r="CBC10" s="301"/>
      <c r="CBD10" s="301"/>
      <c r="CBE10" s="301"/>
      <c r="CBF10" s="301"/>
      <c r="CBG10" s="301"/>
      <c r="CBH10" s="301"/>
      <c r="CBI10" s="301"/>
      <c r="CBJ10" s="301"/>
      <c r="CBK10" s="301"/>
      <c r="CBL10" s="301"/>
      <c r="CBM10" s="301"/>
      <c r="CBN10" s="301"/>
      <c r="CBO10" s="301"/>
      <c r="CBP10" s="301"/>
      <c r="CBQ10" s="301"/>
      <c r="CBR10" s="301"/>
      <c r="CBS10" s="301"/>
      <c r="CBT10" s="301"/>
      <c r="CBU10" s="301"/>
      <c r="CBV10" s="301"/>
      <c r="CBW10" s="301"/>
      <c r="CBX10" s="301"/>
      <c r="CBY10" s="301"/>
      <c r="CBZ10" s="301"/>
      <c r="CCA10" s="301"/>
      <c r="CCB10" s="301"/>
      <c r="CCC10" s="301"/>
      <c r="CCD10" s="301"/>
      <c r="CCE10" s="301"/>
      <c r="CCF10" s="301"/>
      <c r="CCG10" s="301"/>
      <c r="CCH10" s="301"/>
      <c r="CCI10" s="301"/>
      <c r="CCJ10" s="301"/>
      <c r="CCK10" s="301"/>
      <c r="CCL10" s="301"/>
      <c r="CCM10" s="301"/>
      <c r="CCN10" s="301"/>
      <c r="CCO10" s="301"/>
      <c r="CCP10" s="301"/>
      <c r="CCQ10" s="301"/>
      <c r="CCR10" s="301"/>
      <c r="CCS10" s="301"/>
      <c r="CCT10" s="301"/>
      <c r="CCU10" s="301"/>
      <c r="CCV10" s="301"/>
      <c r="CCW10" s="301"/>
      <c r="CCX10" s="301"/>
      <c r="CCY10" s="301"/>
      <c r="CCZ10" s="301"/>
      <c r="CDA10" s="301"/>
      <c r="CDB10" s="301"/>
      <c r="CDC10" s="301"/>
      <c r="CDD10" s="301"/>
      <c r="CDE10" s="301"/>
      <c r="CDF10" s="301"/>
      <c r="CDG10" s="301"/>
      <c r="CDH10" s="301"/>
      <c r="CDI10" s="301"/>
      <c r="CDJ10" s="301"/>
      <c r="CDK10" s="301"/>
      <c r="CDL10" s="301"/>
      <c r="CDM10" s="301"/>
      <c r="CDN10" s="301"/>
      <c r="CDO10" s="301"/>
      <c r="CDP10" s="301"/>
      <c r="CDQ10" s="301"/>
      <c r="CDR10" s="301"/>
      <c r="CDS10" s="301"/>
      <c r="CDT10" s="301"/>
      <c r="CDU10" s="301"/>
      <c r="CDV10" s="301"/>
      <c r="CDW10" s="301"/>
      <c r="CDX10" s="301"/>
      <c r="CDY10" s="301"/>
      <c r="CDZ10" s="301"/>
      <c r="CEA10" s="301"/>
      <c r="CEB10" s="301"/>
      <c r="CEC10" s="301"/>
      <c r="CED10" s="301"/>
      <c r="CEE10" s="301"/>
      <c r="CEF10" s="301"/>
      <c r="CEG10" s="301"/>
      <c r="CEH10" s="301"/>
      <c r="CEI10" s="301"/>
      <c r="CEJ10" s="301"/>
      <c r="CEK10" s="301"/>
      <c r="CEL10" s="301"/>
      <c r="CEM10" s="301"/>
      <c r="CEN10" s="301"/>
      <c r="CEO10" s="301"/>
      <c r="CEP10" s="301"/>
      <c r="CEQ10" s="301"/>
      <c r="CER10" s="301"/>
      <c r="CES10" s="301"/>
      <c r="CET10" s="301"/>
      <c r="CEU10" s="301"/>
      <c r="CEV10" s="301"/>
      <c r="CEW10" s="301"/>
      <c r="CEX10" s="301"/>
      <c r="CEY10" s="301"/>
      <c r="CEZ10" s="301"/>
      <c r="CFA10" s="301"/>
      <c r="CFB10" s="301"/>
      <c r="CFC10" s="301"/>
      <c r="CFD10" s="301"/>
      <c r="CFE10" s="301"/>
      <c r="CFF10" s="301"/>
      <c r="CFG10" s="301"/>
      <c r="CFH10" s="301"/>
      <c r="CFI10" s="301"/>
      <c r="CFJ10" s="301"/>
      <c r="CFK10" s="301"/>
      <c r="CFL10" s="301"/>
      <c r="CFM10" s="301"/>
      <c r="CFN10" s="301"/>
      <c r="CFO10" s="301"/>
      <c r="CFP10" s="301"/>
      <c r="CFQ10" s="301"/>
      <c r="CFR10" s="301"/>
      <c r="CFS10" s="301"/>
      <c r="CFT10" s="301"/>
      <c r="CFU10" s="301"/>
      <c r="CFV10" s="301"/>
      <c r="CFW10" s="301"/>
      <c r="CFX10" s="301"/>
      <c r="CFY10" s="301"/>
      <c r="CFZ10" s="301"/>
      <c r="CGA10" s="301"/>
      <c r="CGB10" s="301"/>
      <c r="CGC10" s="301"/>
      <c r="CGD10" s="301"/>
      <c r="CGE10" s="301"/>
      <c r="CGF10" s="301"/>
      <c r="CGG10" s="301"/>
      <c r="CGH10" s="301"/>
      <c r="CGI10" s="301"/>
      <c r="CGJ10" s="301"/>
      <c r="CGK10" s="301"/>
      <c r="CGL10" s="301"/>
      <c r="CGM10" s="301"/>
      <c r="CGN10" s="301"/>
      <c r="CGO10" s="301"/>
      <c r="CGP10" s="301"/>
      <c r="CGQ10" s="301"/>
      <c r="CGR10" s="301"/>
      <c r="CGS10" s="301"/>
      <c r="CGT10" s="301"/>
      <c r="CGU10" s="301"/>
      <c r="CGV10" s="301"/>
      <c r="CGW10" s="301"/>
      <c r="CGX10" s="301"/>
      <c r="CGY10" s="301"/>
      <c r="CGZ10" s="301"/>
      <c r="CHA10" s="301"/>
      <c r="CHB10" s="301"/>
      <c r="CHC10" s="301"/>
      <c r="CHD10" s="301"/>
      <c r="CHE10" s="301"/>
      <c r="CHF10" s="301"/>
      <c r="CHG10" s="301"/>
      <c r="CHH10" s="301"/>
      <c r="CHI10" s="301"/>
      <c r="CHJ10" s="301"/>
      <c r="CHK10" s="301"/>
      <c r="CHL10" s="301"/>
      <c r="CHM10" s="301"/>
      <c r="CHN10" s="301"/>
      <c r="CHO10" s="301"/>
      <c r="CHP10" s="301"/>
      <c r="CHQ10" s="301"/>
      <c r="CHR10" s="301"/>
      <c r="CHS10" s="301"/>
      <c r="CHT10" s="301"/>
      <c r="CHU10" s="301"/>
      <c r="CHV10" s="301"/>
      <c r="CHW10" s="301"/>
      <c r="CHX10" s="301"/>
      <c r="CHY10" s="301"/>
      <c r="CHZ10" s="301"/>
      <c r="CIA10" s="301"/>
      <c r="CIB10" s="301"/>
      <c r="CIC10" s="301"/>
      <c r="CID10" s="301"/>
      <c r="CIE10" s="301"/>
      <c r="CIF10" s="301"/>
      <c r="CIG10" s="301"/>
      <c r="CIH10" s="301"/>
      <c r="CII10" s="301"/>
      <c r="CIJ10" s="301"/>
      <c r="CIK10" s="301"/>
      <c r="CIL10" s="301"/>
      <c r="CIM10" s="301"/>
      <c r="CIN10" s="301"/>
      <c r="CIO10" s="301"/>
      <c r="CIP10" s="301"/>
      <c r="CIQ10" s="301"/>
      <c r="CIR10" s="301"/>
      <c r="CIS10" s="301"/>
      <c r="CIT10" s="301"/>
      <c r="CIU10" s="301"/>
      <c r="CIV10" s="301"/>
      <c r="CIW10" s="301"/>
      <c r="CIX10" s="301"/>
      <c r="CIY10" s="301"/>
      <c r="CIZ10" s="301"/>
      <c r="CJA10" s="301"/>
      <c r="CJB10" s="301"/>
      <c r="CJC10" s="301"/>
      <c r="CJD10" s="301"/>
      <c r="CJE10" s="301"/>
      <c r="CJF10" s="301"/>
      <c r="CJG10" s="301"/>
      <c r="CJH10" s="301"/>
      <c r="CJI10" s="301"/>
      <c r="CJJ10" s="301"/>
      <c r="CJK10" s="301"/>
      <c r="CJL10" s="301"/>
      <c r="CJM10" s="301"/>
      <c r="CJN10" s="301"/>
      <c r="CJO10" s="301"/>
      <c r="CJP10" s="301"/>
      <c r="CJQ10" s="301"/>
      <c r="CJR10" s="301"/>
      <c r="CJS10" s="301"/>
      <c r="CJT10" s="301"/>
      <c r="CJU10" s="301"/>
      <c r="CJV10" s="301"/>
      <c r="CJW10" s="301"/>
      <c r="CJX10" s="301"/>
      <c r="CJY10" s="301"/>
      <c r="CJZ10" s="301"/>
      <c r="CKA10" s="301"/>
      <c r="CKB10" s="301"/>
      <c r="CKC10" s="301"/>
      <c r="CKD10" s="301"/>
      <c r="CKE10" s="301"/>
      <c r="CKF10" s="301"/>
      <c r="CKG10" s="301"/>
      <c r="CKH10" s="301"/>
      <c r="CKI10" s="301"/>
      <c r="CKJ10" s="301"/>
      <c r="CKK10" s="301"/>
      <c r="CKL10" s="301"/>
      <c r="CKM10" s="301"/>
      <c r="CKN10" s="301"/>
      <c r="CKO10" s="301"/>
      <c r="CKP10" s="301"/>
      <c r="CKQ10" s="301"/>
      <c r="CKR10" s="301"/>
      <c r="CKS10" s="301"/>
      <c r="CKT10" s="301"/>
      <c r="CKU10" s="301"/>
      <c r="CKV10" s="301"/>
      <c r="CKW10" s="301"/>
      <c r="CKX10" s="301"/>
      <c r="CKY10" s="301"/>
      <c r="CKZ10" s="301"/>
      <c r="CLA10" s="301"/>
      <c r="CLB10" s="301"/>
      <c r="CLC10" s="301"/>
      <c r="CLD10" s="301"/>
      <c r="CLE10" s="301"/>
      <c r="CLF10" s="301"/>
      <c r="CLG10" s="301"/>
      <c r="CLH10" s="301"/>
      <c r="CLI10" s="301"/>
      <c r="CLJ10" s="301"/>
      <c r="CLK10" s="301"/>
      <c r="CLL10" s="301"/>
      <c r="CLM10" s="301"/>
      <c r="CLN10" s="301"/>
      <c r="CLO10" s="301"/>
      <c r="CLP10" s="301"/>
      <c r="CLQ10" s="301"/>
      <c r="CLR10" s="301"/>
      <c r="CLS10" s="301"/>
      <c r="CLT10" s="301"/>
      <c r="CLU10" s="301"/>
      <c r="CLV10" s="301"/>
      <c r="CLW10" s="301"/>
      <c r="CLX10" s="301"/>
      <c r="CLY10" s="301"/>
      <c r="CLZ10" s="301"/>
      <c r="CMA10" s="301"/>
      <c r="CMB10" s="301"/>
      <c r="CMC10" s="301"/>
      <c r="CMD10" s="301"/>
      <c r="CME10" s="301"/>
      <c r="CMF10" s="301"/>
      <c r="CMG10" s="301"/>
      <c r="CMH10" s="301"/>
      <c r="CMI10" s="301"/>
      <c r="CMJ10" s="301"/>
      <c r="CMK10" s="301"/>
      <c r="CML10" s="301"/>
      <c r="CMM10" s="301"/>
      <c r="CMN10" s="301"/>
      <c r="CMO10" s="301"/>
      <c r="CMP10" s="301"/>
      <c r="CMQ10" s="301"/>
      <c r="CMR10" s="301"/>
      <c r="CMS10" s="301"/>
      <c r="CMT10" s="301"/>
      <c r="CMU10" s="301"/>
      <c r="CMV10" s="301"/>
      <c r="CMW10" s="301"/>
      <c r="CMX10" s="301"/>
      <c r="CMY10" s="301"/>
      <c r="CMZ10" s="301"/>
      <c r="CNA10" s="301"/>
      <c r="CNB10" s="301"/>
      <c r="CNC10" s="301"/>
      <c r="CND10" s="301"/>
      <c r="CNE10" s="301"/>
      <c r="CNF10" s="301"/>
      <c r="CNG10" s="301"/>
      <c r="CNH10" s="301"/>
      <c r="CNI10" s="301"/>
      <c r="CNJ10" s="301"/>
      <c r="CNK10" s="301"/>
      <c r="CNL10" s="301"/>
      <c r="CNM10" s="301"/>
      <c r="CNN10" s="301"/>
      <c r="CNO10" s="301"/>
      <c r="CNP10" s="301"/>
      <c r="CNQ10" s="301"/>
      <c r="CNR10" s="301"/>
      <c r="CNS10" s="301"/>
      <c r="CNT10" s="301"/>
      <c r="CNU10" s="301"/>
      <c r="CNV10" s="301"/>
      <c r="CNW10" s="301"/>
      <c r="CNX10" s="301"/>
      <c r="CNY10" s="301"/>
      <c r="CNZ10" s="301"/>
      <c r="COA10" s="301"/>
      <c r="COB10" s="301"/>
      <c r="COC10" s="301"/>
      <c r="COD10" s="301"/>
      <c r="COE10" s="301"/>
      <c r="COF10" s="301"/>
      <c r="COG10" s="301"/>
      <c r="COH10" s="301"/>
      <c r="COI10" s="301"/>
      <c r="COJ10" s="301"/>
      <c r="COK10" s="301"/>
      <c r="COL10" s="301"/>
      <c r="COM10" s="301"/>
      <c r="CON10" s="301"/>
      <c r="COO10" s="301"/>
      <c r="COP10" s="301"/>
      <c r="COQ10" s="301"/>
      <c r="COR10" s="301"/>
      <c r="COS10" s="301"/>
      <c r="COT10" s="301"/>
      <c r="COU10" s="301"/>
      <c r="COV10" s="301"/>
      <c r="COW10" s="301"/>
      <c r="COX10" s="301"/>
      <c r="COY10" s="301"/>
      <c r="COZ10" s="301"/>
      <c r="CPA10" s="301"/>
      <c r="CPB10" s="301"/>
      <c r="CPC10" s="301"/>
      <c r="CPD10" s="301"/>
      <c r="CPE10" s="301"/>
      <c r="CPF10" s="301"/>
      <c r="CPG10" s="301"/>
      <c r="CPH10" s="301"/>
      <c r="CPI10" s="301"/>
      <c r="CPJ10" s="301"/>
      <c r="CPK10" s="301"/>
      <c r="CPL10" s="301"/>
      <c r="CPM10" s="301"/>
      <c r="CPN10" s="301"/>
      <c r="CPO10" s="301"/>
      <c r="CPP10" s="301"/>
      <c r="CPQ10" s="301"/>
      <c r="CPR10" s="301"/>
      <c r="CPS10" s="301"/>
      <c r="CPT10" s="301"/>
      <c r="CPU10" s="301"/>
      <c r="CPV10" s="301"/>
      <c r="CPW10" s="301"/>
      <c r="CPX10" s="301"/>
      <c r="CPY10" s="301"/>
      <c r="CPZ10" s="301"/>
      <c r="CQA10" s="301"/>
      <c r="CQB10" s="301"/>
      <c r="CQC10" s="301"/>
      <c r="CQD10" s="301"/>
      <c r="CQE10" s="301"/>
      <c r="CQF10" s="301"/>
      <c r="CQG10" s="301"/>
      <c r="CQH10" s="301"/>
      <c r="CQI10" s="301"/>
      <c r="CQJ10" s="301"/>
      <c r="CQK10" s="301"/>
      <c r="CQL10" s="301"/>
      <c r="CQM10" s="301"/>
      <c r="CQN10" s="301"/>
      <c r="CQO10" s="301"/>
      <c r="CQP10" s="301"/>
      <c r="CQQ10" s="301"/>
      <c r="CQR10" s="301"/>
      <c r="CQS10" s="301"/>
      <c r="CQT10" s="301"/>
      <c r="CQU10" s="301"/>
      <c r="CQV10" s="301"/>
      <c r="CQW10" s="301"/>
      <c r="CQX10" s="301"/>
      <c r="CQY10" s="301"/>
      <c r="CQZ10" s="301"/>
      <c r="CRA10" s="301"/>
      <c r="CRB10" s="301"/>
      <c r="CRC10" s="301"/>
      <c r="CRD10" s="301"/>
      <c r="CRE10" s="301"/>
      <c r="CRF10" s="301"/>
      <c r="CRG10" s="301"/>
      <c r="CRH10" s="301"/>
      <c r="CRI10" s="301"/>
      <c r="CRJ10" s="301"/>
      <c r="CRK10" s="301"/>
      <c r="CRL10" s="301"/>
      <c r="CRM10" s="301"/>
      <c r="CRN10" s="301"/>
      <c r="CRO10" s="301"/>
      <c r="CRP10" s="301"/>
      <c r="CRQ10" s="301"/>
      <c r="CRR10" s="301"/>
      <c r="CRS10" s="301"/>
      <c r="CRT10" s="301"/>
      <c r="CRU10" s="301"/>
      <c r="CRV10" s="301"/>
      <c r="CRW10" s="301"/>
      <c r="CRX10" s="301"/>
      <c r="CRY10" s="301"/>
      <c r="CRZ10" s="301"/>
      <c r="CSA10" s="301"/>
      <c r="CSB10" s="301"/>
      <c r="CSC10" s="301"/>
      <c r="CSD10" s="301"/>
      <c r="CSE10" s="301"/>
      <c r="CSF10" s="301"/>
      <c r="CSG10" s="301"/>
      <c r="CSH10" s="301"/>
      <c r="CSI10" s="301"/>
      <c r="CSJ10" s="301"/>
      <c r="CSK10" s="301"/>
      <c r="CSL10" s="301"/>
      <c r="CSM10" s="301"/>
      <c r="CSN10" s="301"/>
      <c r="CSO10" s="301"/>
      <c r="CSP10" s="301"/>
      <c r="CSQ10" s="301"/>
      <c r="CSR10" s="301"/>
      <c r="CSS10" s="301"/>
      <c r="CST10" s="301"/>
      <c r="CSU10" s="301"/>
      <c r="CSV10" s="301"/>
      <c r="CSW10" s="301"/>
      <c r="CSX10" s="301"/>
      <c r="CSY10" s="301"/>
      <c r="CSZ10" s="301"/>
      <c r="CTA10" s="301"/>
      <c r="CTB10" s="301"/>
      <c r="CTC10" s="301"/>
      <c r="CTD10" s="301"/>
      <c r="CTE10" s="301"/>
      <c r="CTF10" s="301"/>
      <c r="CTG10" s="301"/>
      <c r="CTH10" s="301"/>
      <c r="CTI10" s="301"/>
      <c r="CTJ10" s="301"/>
      <c r="CTK10" s="301"/>
      <c r="CTL10" s="301"/>
      <c r="CTM10" s="301"/>
      <c r="CTN10" s="301"/>
      <c r="CTO10" s="301"/>
      <c r="CTP10" s="301"/>
      <c r="CTQ10" s="301"/>
      <c r="CTR10" s="301"/>
      <c r="CTS10" s="301"/>
      <c r="CTT10" s="301"/>
      <c r="CTU10" s="301"/>
      <c r="CTV10" s="301"/>
      <c r="CTW10" s="301"/>
      <c r="CTX10" s="301"/>
      <c r="CTY10" s="301"/>
      <c r="CTZ10" s="301"/>
      <c r="CUA10" s="301"/>
      <c r="CUB10" s="301"/>
      <c r="CUC10" s="301"/>
      <c r="CUD10" s="301"/>
      <c r="CUE10" s="301"/>
      <c r="CUF10" s="301"/>
      <c r="CUG10" s="301"/>
      <c r="CUH10" s="301"/>
      <c r="CUI10" s="301"/>
      <c r="CUJ10" s="301"/>
      <c r="CUK10" s="301"/>
      <c r="CUL10" s="301"/>
      <c r="CUM10" s="301"/>
      <c r="CUN10" s="301"/>
      <c r="CUO10" s="301"/>
      <c r="CUP10" s="301"/>
      <c r="CUQ10" s="301"/>
      <c r="CUR10" s="301"/>
      <c r="CUS10" s="301"/>
      <c r="CUT10" s="301"/>
      <c r="CUU10" s="301"/>
      <c r="CUV10" s="301"/>
      <c r="CUW10" s="301"/>
      <c r="CUX10" s="301"/>
      <c r="CUY10" s="301"/>
      <c r="CUZ10" s="301"/>
      <c r="CVA10" s="301"/>
      <c r="CVB10" s="301"/>
      <c r="CVC10" s="301"/>
      <c r="CVD10" s="301"/>
      <c r="CVE10" s="301"/>
      <c r="CVF10" s="301"/>
      <c r="CVG10" s="301"/>
      <c r="CVH10" s="301"/>
      <c r="CVI10" s="301"/>
      <c r="CVJ10" s="301"/>
      <c r="CVK10" s="301"/>
      <c r="CVL10" s="301"/>
      <c r="CVM10" s="301"/>
      <c r="CVN10" s="301"/>
      <c r="CVO10" s="301"/>
      <c r="CVP10" s="301"/>
      <c r="CVQ10" s="301"/>
      <c r="CVR10" s="301"/>
      <c r="CVS10" s="301"/>
      <c r="CVT10" s="301"/>
      <c r="CVU10" s="301"/>
      <c r="CVV10" s="301"/>
      <c r="CVW10" s="301"/>
      <c r="CVX10" s="301"/>
      <c r="CVY10" s="301"/>
      <c r="CVZ10" s="301"/>
      <c r="CWA10" s="301"/>
      <c r="CWB10" s="301"/>
      <c r="CWC10" s="301"/>
      <c r="CWD10" s="301"/>
      <c r="CWE10" s="301"/>
      <c r="CWF10" s="301"/>
      <c r="CWG10" s="301"/>
      <c r="CWH10" s="301"/>
      <c r="CWI10" s="301"/>
      <c r="CWJ10" s="301"/>
      <c r="CWK10" s="301"/>
      <c r="CWL10" s="301"/>
      <c r="CWM10" s="301"/>
      <c r="CWN10" s="301"/>
      <c r="CWO10" s="301"/>
      <c r="CWP10" s="301"/>
      <c r="CWQ10" s="301"/>
      <c r="CWR10" s="301"/>
      <c r="CWS10" s="301"/>
      <c r="CWT10" s="301"/>
      <c r="CWU10" s="301"/>
      <c r="CWV10" s="301"/>
      <c r="CWW10" s="301"/>
      <c r="CWX10" s="301"/>
      <c r="CWY10" s="301"/>
      <c r="CWZ10" s="301"/>
      <c r="CXA10" s="301"/>
      <c r="CXB10" s="301"/>
      <c r="CXC10" s="301"/>
      <c r="CXD10" s="301"/>
      <c r="CXE10" s="301"/>
      <c r="CXF10" s="301"/>
      <c r="CXG10" s="301"/>
      <c r="CXH10" s="301"/>
      <c r="CXI10" s="301"/>
      <c r="CXJ10" s="301"/>
      <c r="CXK10" s="301"/>
      <c r="CXL10" s="301"/>
      <c r="CXM10" s="301"/>
      <c r="CXN10" s="301"/>
      <c r="CXO10" s="301"/>
      <c r="CXP10" s="301"/>
      <c r="CXQ10" s="301"/>
      <c r="CXR10" s="301"/>
      <c r="CXS10" s="301"/>
      <c r="CXT10" s="301"/>
      <c r="CXU10" s="301"/>
      <c r="CXV10" s="301"/>
      <c r="CXW10" s="301"/>
      <c r="CXX10" s="301"/>
      <c r="CXY10" s="301"/>
      <c r="CXZ10" s="301"/>
      <c r="CYA10" s="301"/>
      <c r="CYB10" s="301"/>
      <c r="CYC10" s="301"/>
      <c r="CYD10" s="301"/>
      <c r="CYE10" s="301"/>
      <c r="CYF10" s="301"/>
      <c r="CYG10" s="301"/>
      <c r="CYH10" s="301"/>
      <c r="CYI10" s="301"/>
      <c r="CYJ10" s="301"/>
      <c r="CYK10" s="301"/>
      <c r="CYL10" s="301"/>
      <c r="CYM10" s="301"/>
      <c r="CYN10" s="301"/>
      <c r="CYO10" s="301"/>
      <c r="CYP10" s="301"/>
      <c r="CYQ10" s="301"/>
      <c r="CYR10" s="301"/>
      <c r="CYS10" s="301"/>
      <c r="CYT10" s="301"/>
      <c r="CYU10" s="301"/>
      <c r="CYV10" s="301"/>
      <c r="CYW10" s="301"/>
      <c r="CYX10" s="301"/>
      <c r="CYY10" s="301"/>
      <c r="CYZ10" s="301"/>
      <c r="CZA10" s="301"/>
      <c r="CZB10" s="301"/>
      <c r="CZC10" s="301"/>
      <c r="CZD10" s="301"/>
      <c r="CZE10" s="301"/>
      <c r="CZF10" s="301"/>
      <c r="CZG10" s="301"/>
      <c r="CZH10" s="301"/>
      <c r="CZI10" s="301"/>
      <c r="CZJ10" s="301"/>
      <c r="CZK10" s="301"/>
      <c r="CZL10" s="301"/>
      <c r="CZM10" s="301"/>
      <c r="CZN10" s="301"/>
      <c r="CZO10" s="301"/>
      <c r="CZP10" s="301"/>
      <c r="CZQ10" s="301"/>
      <c r="CZR10" s="301"/>
      <c r="CZS10" s="301"/>
      <c r="CZT10" s="301"/>
      <c r="CZU10" s="301"/>
      <c r="CZV10" s="301"/>
      <c r="CZW10" s="301"/>
      <c r="CZX10" s="301"/>
      <c r="CZY10" s="301"/>
      <c r="CZZ10" s="301"/>
      <c r="DAA10" s="301"/>
      <c r="DAB10" s="301"/>
      <c r="DAC10" s="301"/>
      <c r="DAD10" s="301"/>
      <c r="DAE10" s="301"/>
      <c r="DAF10" s="301"/>
      <c r="DAG10" s="301"/>
      <c r="DAH10" s="301"/>
      <c r="DAI10" s="301"/>
      <c r="DAJ10" s="301"/>
      <c r="DAK10" s="301"/>
      <c r="DAL10" s="301"/>
      <c r="DAM10" s="301"/>
      <c r="DAN10" s="301"/>
      <c r="DAO10" s="301"/>
      <c r="DAP10" s="301"/>
      <c r="DAQ10" s="301"/>
      <c r="DAR10" s="301"/>
      <c r="DAS10" s="301"/>
      <c r="DAT10" s="301"/>
      <c r="DAU10" s="301"/>
      <c r="DAV10" s="301"/>
      <c r="DAW10" s="301"/>
      <c r="DAX10" s="301"/>
      <c r="DAY10" s="301"/>
      <c r="DAZ10" s="301"/>
      <c r="DBA10" s="301"/>
      <c r="DBB10" s="301"/>
      <c r="DBC10" s="301"/>
      <c r="DBD10" s="301"/>
      <c r="DBE10" s="301"/>
      <c r="DBF10" s="301"/>
      <c r="DBG10" s="301"/>
      <c r="DBH10" s="301"/>
      <c r="DBI10" s="301"/>
      <c r="DBJ10" s="301"/>
      <c r="DBK10" s="301"/>
      <c r="DBL10" s="301"/>
      <c r="DBM10" s="301"/>
      <c r="DBN10" s="301"/>
      <c r="DBO10" s="301"/>
      <c r="DBP10" s="301"/>
      <c r="DBQ10" s="301"/>
      <c r="DBR10" s="301"/>
      <c r="DBS10" s="301"/>
      <c r="DBT10" s="301"/>
      <c r="DBU10" s="301"/>
      <c r="DBV10" s="301"/>
      <c r="DBW10" s="301"/>
      <c r="DBX10" s="301"/>
      <c r="DBY10" s="301"/>
      <c r="DBZ10" s="301"/>
      <c r="DCA10" s="301"/>
      <c r="DCB10" s="301"/>
      <c r="DCC10" s="301"/>
      <c r="DCD10" s="301"/>
      <c r="DCE10" s="301"/>
      <c r="DCF10" s="301"/>
      <c r="DCG10" s="301"/>
      <c r="DCH10" s="301"/>
      <c r="DCI10" s="301"/>
      <c r="DCJ10" s="301"/>
      <c r="DCK10" s="301"/>
      <c r="DCL10" s="301"/>
      <c r="DCM10" s="301"/>
      <c r="DCN10" s="301"/>
      <c r="DCO10" s="301"/>
      <c r="DCP10" s="301"/>
      <c r="DCQ10" s="301"/>
      <c r="DCR10" s="301"/>
      <c r="DCS10" s="301"/>
      <c r="DCT10" s="301"/>
      <c r="DCU10" s="301"/>
      <c r="DCV10" s="301"/>
      <c r="DCW10" s="301"/>
      <c r="DCX10" s="301"/>
      <c r="DCY10" s="301"/>
      <c r="DCZ10" s="301"/>
      <c r="DDA10" s="301"/>
      <c r="DDB10" s="301"/>
      <c r="DDC10" s="301"/>
      <c r="DDD10" s="301"/>
      <c r="DDE10" s="301"/>
      <c r="DDF10" s="301"/>
      <c r="DDG10" s="301"/>
      <c r="DDH10" s="301"/>
      <c r="DDI10" s="301"/>
      <c r="DDJ10" s="301"/>
      <c r="DDK10" s="301"/>
      <c r="DDL10" s="301"/>
      <c r="DDM10" s="301"/>
      <c r="DDN10" s="301"/>
      <c r="DDO10" s="301"/>
      <c r="DDP10" s="301"/>
      <c r="DDQ10" s="301"/>
      <c r="DDR10" s="301"/>
      <c r="DDS10" s="301"/>
      <c r="DDT10" s="301"/>
      <c r="DDU10" s="301"/>
      <c r="DDV10" s="301"/>
      <c r="DDW10" s="301"/>
      <c r="DDX10" s="301"/>
      <c r="DDY10" s="301"/>
      <c r="DDZ10" s="301"/>
      <c r="DEA10" s="301"/>
      <c r="DEB10" s="301"/>
      <c r="DEC10" s="301"/>
      <c r="DED10" s="301"/>
      <c r="DEE10" s="301"/>
      <c r="DEF10" s="301"/>
      <c r="DEG10" s="301"/>
      <c r="DEH10" s="301"/>
      <c r="DEI10" s="301"/>
      <c r="DEJ10" s="301"/>
      <c r="DEK10" s="301"/>
      <c r="DEL10" s="301"/>
      <c r="DEM10" s="301"/>
      <c r="DEN10" s="301"/>
      <c r="DEO10" s="301"/>
      <c r="DEP10" s="301"/>
      <c r="DEQ10" s="301"/>
      <c r="DER10" s="301"/>
      <c r="DES10" s="301"/>
      <c r="DET10" s="301"/>
      <c r="DEU10" s="301"/>
      <c r="DEV10" s="301"/>
      <c r="DEW10" s="301"/>
      <c r="DEX10" s="301"/>
      <c r="DEY10" s="301"/>
      <c r="DEZ10" s="301"/>
      <c r="DFA10" s="301"/>
      <c r="DFB10" s="301"/>
      <c r="DFC10" s="301"/>
      <c r="DFD10" s="301"/>
      <c r="DFE10" s="301"/>
      <c r="DFF10" s="301"/>
      <c r="DFG10" s="301"/>
      <c r="DFH10" s="301"/>
      <c r="DFI10" s="301"/>
      <c r="DFJ10" s="301"/>
      <c r="DFK10" s="301"/>
      <c r="DFL10" s="301"/>
      <c r="DFM10" s="301"/>
      <c r="DFN10" s="301"/>
      <c r="DFO10" s="301"/>
      <c r="DFP10" s="301"/>
      <c r="DFQ10" s="301"/>
      <c r="DFR10" s="301"/>
      <c r="DFS10" s="301"/>
      <c r="DFT10" s="301"/>
      <c r="DFU10" s="301"/>
      <c r="DFV10" s="301"/>
      <c r="DFW10" s="301"/>
      <c r="DFX10" s="301"/>
      <c r="DFY10" s="301"/>
      <c r="DFZ10" s="301"/>
      <c r="DGA10" s="301"/>
      <c r="DGB10" s="301"/>
      <c r="DGC10" s="301"/>
      <c r="DGD10" s="301"/>
      <c r="DGE10" s="301"/>
      <c r="DGF10" s="301"/>
      <c r="DGG10" s="301"/>
      <c r="DGH10" s="301"/>
      <c r="DGI10" s="301"/>
      <c r="DGJ10" s="301"/>
      <c r="DGK10" s="301"/>
      <c r="DGL10" s="301"/>
      <c r="DGM10" s="301"/>
      <c r="DGN10" s="301"/>
      <c r="DGO10" s="301"/>
      <c r="DGP10" s="301"/>
      <c r="DGQ10" s="301"/>
      <c r="DGR10" s="301"/>
      <c r="DGS10" s="301"/>
      <c r="DGT10" s="301"/>
      <c r="DGU10" s="301"/>
      <c r="DGV10" s="301"/>
      <c r="DGW10" s="301"/>
      <c r="DGX10" s="301"/>
      <c r="DGY10" s="301"/>
      <c r="DGZ10" s="301"/>
      <c r="DHA10" s="301"/>
      <c r="DHB10" s="301"/>
      <c r="DHC10" s="301"/>
      <c r="DHD10" s="301"/>
      <c r="DHE10" s="301"/>
      <c r="DHF10" s="301"/>
      <c r="DHG10" s="301"/>
      <c r="DHH10" s="301"/>
      <c r="DHI10" s="301"/>
      <c r="DHJ10" s="301"/>
      <c r="DHK10" s="301"/>
      <c r="DHL10" s="301"/>
      <c r="DHM10" s="301"/>
      <c r="DHN10" s="301"/>
      <c r="DHO10" s="301"/>
      <c r="DHP10" s="301"/>
      <c r="DHQ10" s="301"/>
      <c r="DHR10" s="301"/>
      <c r="DHS10" s="301"/>
      <c r="DHT10" s="301"/>
      <c r="DHU10" s="301"/>
      <c r="DHV10" s="301"/>
      <c r="DHW10" s="301"/>
      <c r="DHX10" s="301"/>
      <c r="DHY10" s="301"/>
      <c r="DHZ10" s="301"/>
      <c r="DIA10" s="301"/>
      <c r="DIB10" s="301"/>
      <c r="DIC10" s="301"/>
      <c r="DID10" s="301"/>
      <c r="DIE10" s="301"/>
      <c r="DIF10" s="301"/>
      <c r="DIG10" s="301"/>
      <c r="DIH10" s="301"/>
      <c r="DII10" s="301"/>
      <c r="DIJ10" s="301"/>
      <c r="DIK10" s="301"/>
      <c r="DIL10" s="301"/>
      <c r="DIM10" s="301"/>
      <c r="DIN10" s="301"/>
      <c r="DIO10" s="301"/>
      <c r="DIP10" s="301"/>
      <c r="DIQ10" s="301"/>
      <c r="DIR10" s="301"/>
      <c r="DIS10" s="301"/>
      <c r="DIT10" s="301"/>
      <c r="DIU10" s="301"/>
      <c r="DIV10" s="301"/>
      <c r="DIW10" s="301"/>
      <c r="DIX10" s="301"/>
      <c r="DIY10" s="301"/>
      <c r="DIZ10" s="301"/>
      <c r="DJA10" s="301"/>
      <c r="DJB10" s="301"/>
      <c r="DJC10" s="301"/>
      <c r="DJD10" s="301"/>
      <c r="DJE10" s="301"/>
      <c r="DJF10" s="301"/>
      <c r="DJG10" s="301"/>
      <c r="DJH10" s="301"/>
      <c r="DJI10" s="301"/>
      <c r="DJJ10" s="301"/>
      <c r="DJK10" s="301"/>
      <c r="DJL10" s="301"/>
      <c r="DJM10" s="301"/>
      <c r="DJN10" s="301"/>
      <c r="DJO10" s="301"/>
      <c r="DJP10" s="301"/>
      <c r="DJQ10" s="301"/>
      <c r="DJR10" s="301"/>
      <c r="DJS10" s="301"/>
      <c r="DJT10" s="301"/>
      <c r="DJU10" s="301"/>
      <c r="DJV10" s="301"/>
      <c r="DJW10" s="301"/>
      <c r="DJX10" s="301"/>
      <c r="DJY10" s="301"/>
      <c r="DJZ10" s="301"/>
      <c r="DKA10" s="301"/>
      <c r="DKB10" s="301"/>
      <c r="DKC10" s="301"/>
      <c r="DKD10" s="301"/>
      <c r="DKE10" s="301"/>
      <c r="DKF10" s="301"/>
      <c r="DKG10" s="301"/>
      <c r="DKH10" s="301"/>
      <c r="DKI10" s="301"/>
      <c r="DKJ10" s="301"/>
      <c r="DKK10" s="301"/>
      <c r="DKL10" s="301"/>
      <c r="DKM10" s="301"/>
      <c r="DKN10" s="301"/>
      <c r="DKO10" s="301"/>
      <c r="DKP10" s="301"/>
      <c r="DKQ10" s="301"/>
      <c r="DKR10" s="301"/>
      <c r="DKS10" s="301"/>
      <c r="DKT10" s="301"/>
      <c r="DKU10" s="301"/>
      <c r="DKV10" s="301"/>
      <c r="DKW10" s="301"/>
      <c r="DKX10" s="301"/>
      <c r="DKY10" s="301"/>
      <c r="DKZ10" s="301"/>
      <c r="DLA10" s="301"/>
      <c r="DLB10" s="301"/>
      <c r="DLC10" s="301"/>
      <c r="DLD10" s="301"/>
      <c r="DLE10" s="301"/>
      <c r="DLF10" s="301"/>
      <c r="DLG10" s="301"/>
      <c r="DLH10" s="301"/>
      <c r="DLI10" s="301"/>
      <c r="DLJ10" s="301"/>
      <c r="DLK10" s="301"/>
      <c r="DLL10" s="301"/>
      <c r="DLM10" s="301"/>
      <c r="DLN10" s="301"/>
      <c r="DLO10" s="301"/>
      <c r="DLP10" s="301"/>
      <c r="DLQ10" s="301"/>
      <c r="DLR10" s="301"/>
      <c r="DLS10" s="301"/>
      <c r="DLT10" s="301"/>
      <c r="DLU10" s="301"/>
      <c r="DLV10" s="301"/>
      <c r="DLW10" s="301"/>
      <c r="DLX10" s="301"/>
      <c r="DLY10" s="301"/>
      <c r="DLZ10" s="301"/>
      <c r="DMA10" s="301"/>
      <c r="DMB10" s="301"/>
      <c r="DMC10" s="301"/>
      <c r="DMD10" s="301"/>
      <c r="DME10" s="301"/>
      <c r="DMF10" s="301"/>
      <c r="DMG10" s="301"/>
      <c r="DMH10" s="301"/>
      <c r="DMI10" s="301"/>
      <c r="DMJ10" s="301"/>
      <c r="DMK10" s="301"/>
      <c r="DML10" s="301"/>
      <c r="DMM10" s="301"/>
      <c r="DMN10" s="301"/>
      <c r="DMO10" s="301"/>
      <c r="DMP10" s="301"/>
      <c r="DMQ10" s="301"/>
      <c r="DMR10" s="301"/>
      <c r="DMS10" s="301"/>
      <c r="DMT10" s="301"/>
      <c r="DMU10" s="301"/>
      <c r="DMV10" s="301"/>
      <c r="DMW10" s="301"/>
      <c r="DMX10" s="301"/>
      <c r="DMY10" s="301"/>
      <c r="DMZ10" s="301"/>
      <c r="DNA10" s="301"/>
      <c r="DNB10" s="301"/>
      <c r="DNC10" s="301"/>
      <c r="DND10" s="301"/>
      <c r="DNE10" s="301"/>
      <c r="DNF10" s="301"/>
      <c r="DNG10" s="301"/>
      <c r="DNH10" s="301"/>
      <c r="DNI10" s="301"/>
      <c r="DNJ10" s="301"/>
      <c r="DNK10" s="301"/>
      <c r="DNL10" s="301"/>
      <c r="DNM10" s="301"/>
      <c r="DNN10" s="301"/>
      <c r="DNO10" s="301"/>
      <c r="DNP10" s="301"/>
      <c r="DNQ10" s="301"/>
      <c r="DNR10" s="301"/>
      <c r="DNS10" s="301"/>
      <c r="DNT10" s="301"/>
      <c r="DNU10" s="301"/>
      <c r="DNV10" s="301"/>
      <c r="DNW10" s="301"/>
      <c r="DNX10" s="301"/>
      <c r="DNY10" s="301"/>
      <c r="DNZ10" s="301"/>
      <c r="DOA10" s="301"/>
      <c r="DOB10" s="301"/>
      <c r="DOC10" s="301"/>
      <c r="DOD10" s="301"/>
      <c r="DOE10" s="301"/>
      <c r="DOF10" s="301"/>
      <c r="DOG10" s="301"/>
      <c r="DOH10" s="301"/>
      <c r="DOI10" s="301"/>
      <c r="DOJ10" s="301"/>
      <c r="DOK10" s="301"/>
      <c r="DOL10" s="301"/>
      <c r="DOM10" s="301"/>
      <c r="DON10" s="301"/>
      <c r="DOO10" s="301"/>
      <c r="DOP10" s="301"/>
      <c r="DOQ10" s="301"/>
      <c r="DOR10" s="301"/>
      <c r="DOS10" s="301"/>
      <c r="DOT10" s="301"/>
      <c r="DOU10" s="301"/>
      <c r="DOV10" s="301"/>
      <c r="DOW10" s="301"/>
      <c r="DOX10" s="301"/>
      <c r="DOY10" s="301"/>
      <c r="DOZ10" s="301"/>
      <c r="DPA10" s="301"/>
      <c r="DPB10" s="301"/>
      <c r="DPC10" s="301"/>
      <c r="DPD10" s="301"/>
      <c r="DPE10" s="301"/>
      <c r="DPF10" s="301"/>
      <c r="DPG10" s="301"/>
      <c r="DPH10" s="301"/>
      <c r="DPI10" s="301"/>
      <c r="DPJ10" s="301"/>
      <c r="DPK10" s="301"/>
      <c r="DPL10" s="301"/>
      <c r="DPM10" s="301"/>
      <c r="DPN10" s="301"/>
      <c r="DPO10" s="301"/>
      <c r="DPP10" s="301"/>
      <c r="DPQ10" s="301"/>
      <c r="DPR10" s="301"/>
      <c r="DPS10" s="301"/>
      <c r="DPT10" s="301"/>
      <c r="DPU10" s="301"/>
      <c r="DPV10" s="301"/>
      <c r="DPW10" s="301"/>
      <c r="DPX10" s="301"/>
      <c r="DPY10" s="301"/>
      <c r="DPZ10" s="301"/>
      <c r="DQA10" s="301"/>
      <c r="DQB10" s="301"/>
      <c r="DQC10" s="301"/>
      <c r="DQD10" s="301"/>
      <c r="DQE10" s="301"/>
      <c r="DQF10" s="301"/>
      <c r="DQG10" s="301"/>
      <c r="DQH10" s="301"/>
      <c r="DQI10" s="301"/>
      <c r="DQJ10" s="301"/>
      <c r="DQK10" s="301"/>
      <c r="DQL10" s="301"/>
      <c r="DQM10" s="301"/>
      <c r="DQN10" s="301"/>
      <c r="DQO10" s="301"/>
      <c r="DQP10" s="301"/>
      <c r="DQQ10" s="301"/>
      <c r="DQR10" s="301"/>
      <c r="DQS10" s="301"/>
      <c r="DQT10" s="301"/>
      <c r="DQU10" s="301"/>
      <c r="DQV10" s="301"/>
      <c r="DQW10" s="301"/>
      <c r="DQX10" s="301"/>
      <c r="DQY10" s="301"/>
      <c r="DQZ10" s="301"/>
      <c r="DRA10" s="301"/>
      <c r="DRB10" s="301"/>
      <c r="DRC10" s="301"/>
      <c r="DRD10" s="301"/>
      <c r="DRE10" s="301"/>
      <c r="DRF10" s="301"/>
      <c r="DRG10" s="301"/>
      <c r="DRH10" s="301"/>
      <c r="DRI10" s="301"/>
      <c r="DRJ10" s="301"/>
      <c r="DRK10" s="301"/>
      <c r="DRL10" s="301"/>
      <c r="DRM10" s="301"/>
      <c r="DRN10" s="301"/>
      <c r="DRO10" s="301"/>
      <c r="DRP10" s="301"/>
      <c r="DRQ10" s="301"/>
      <c r="DRR10" s="301"/>
      <c r="DRS10" s="301"/>
      <c r="DRT10" s="301"/>
      <c r="DRU10" s="301"/>
      <c r="DRV10" s="301"/>
      <c r="DRW10" s="301"/>
      <c r="DRX10" s="301"/>
      <c r="DRY10" s="301"/>
      <c r="DRZ10" s="301"/>
      <c r="DSA10" s="301"/>
      <c r="DSB10" s="301"/>
      <c r="DSC10" s="301"/>
      <c r="DSD10" s="301"/>
      <c r="DSE10" s="301"/>
      <c r="DSF10" s="301"/>
      <c r="DSG10" s="301"/>
      <c r="DSH10" s="301"/>
      <c r="DSI10" s="301"/>
      <c r="DSJ10" s="301"/>
      <c r="DSK10" s="301"/>
      <c r="DSL10" s="301"/>
      <c r="DSM10" s="301"/>
      <c r="DSN10" s="301"/>
      <c r="DSO10" s="301"/>
      <c r="DSP10" s="301"/>
      <c r="DSQ10" s="301"/>
      <c r="DSR10" s="301"/>
      <c r="DSS10" s="301"/>
      <c r="DST10" s="301"/>
      <c r="DSU10" s="301"/>
      <c r="DSV10" s="301"/>
      <c r="DSW10" s="301"/>
      <c r="DSX10" s="301"/>
      <c r="DSY10" s="301"/>
      <c r="DSZ10" s="301"/>
      <c r="DTA10" s="301"/>
      <c r="DTB10" s="301"/>
      <c r="DTC10" s="301"/>
      <c r="DTD10" s="301"/>
      <c r="DTE10" s="301"/>
      <c r="DTF10" s="301"/>
      <c r="DTG10" s="301"/>
      <c r="DTH10" s="301"/>
      <c r="DTI10" s="301"/>
      <c r="DTJ10" s="301"/>
      <c r="DTK10" s="301"/>
      <c r="DTL10" s="301"/>
      <c r="DTM10" s="301"/>
      <c r="DTN10" s="301"/>
      <c r="DTO10" s="301"/>
      <c r="DTP10" s="301"/>
      <c r="DTQ10" s="301"/>
      <c r="DTR10" s="301"/>
      <c r="DTS10" s="301"/>
      <c r="DTT10" s="301"/>
      <c r="DTU10" s="301"/>
      <c r="DTV10" s="301"/>
      <c r="DTW10" s="301"/>
      <c r="DTX10" s="301"/>
      <c r="DTY10" s="301"/>
      <c r="DTZ10" s="301"/>
      <c r="DUA10" s="301"/>
      <c r="DUB10" s="301"/>
      <c r="DUC10" s="301"/>
      <c r="DUD10" s="301"/>
      <c r="DUE10" s="301"/>
      <c r="DUF10" s="301"/>
      <c r="DUG10" s="301"/>
      <c r="DUH10" s="301"/>
      <c r="DUI10" s="301"/>
      <c r="DUJ10" s="301"/>
      <c r="DUK10" s="301"/>
      <c r="DUL10" s="301"/>
      <c r="DUM10" s="301"/>
      <c r="DUN10" s="301"/>
      <c r="DUO10" s="301"/>
      <c r="DUP10" s="301"/>
      <c r="DUQ10" s="301"/>
      <c r="DUR10" s="301"/>
      <c r="DUS10" s="301"/>
      <c r="DUT10" s="301"/>
      <c r="DUU10" s="301"/>
      <c r="DUV10" s="301"/>
      <c r="DUW10" s="301"/>
      <c r="DUX10" s="301"/>
      <c r="DUY10" s="301"/>
      <c r="DUZ10" s="301"/>
      <c r="DVA10" s="301"/>
      <c r="DVB10" s="301"/>
      <c r="DVC10" s="301"/>
      <c r="DVD10" s="301"/>
      <c r="DVE10" s="301"/>
      <c r="DVF10" s="301"/>
      <c r="DVG10" s="301"/>
      <c r="DVH10" s="301"/>
      <c r="DVI10" s="301"/>
      <c r="DVJ10" s="301"/>
      <c r="DVK10" s="301"/>
      <c r="DVL10" s="301"/>
      <c r="DVM10" s="301"/>
      <c r="DVN10" s="301"/>
      <c r="DVO10" s="301"/>
      <c r="DVP10" s="301"/>
      <c r="DVQ10" s="301"/>
      <c r="DVR10" s="301"/>
      <c r="DVS10" s="301"/>
      <c r="DVT10" s="301"/>
      <c r="DVU10" s="301"/>
      <c r="DVV10" s="301"/>
      <c r="DVW10" s="301"/>
      <c r="DVX10" s="301"/>
      <c r="DVY10" s="301"/>
      <c r="DVZ10" s="301"/>
      <c r="DWA10" s="301"/>
      <c r="DWB10" s="301"/>
      <c r="DWC10" s="301"/>
      <c r="DWD10" s="301"/>
      <c r="DWE10" s="301"/>
      <c r="DWF10" s="301"/>
      <c r="DWG10" s="301"/>
      <c r="DWH10" s="301"/>
      <c r="DWI10" s="301"/>
      <c r="DWJ10" s="301"/>
      <c r="DWK10" s="301"/>
      <c r="DWL10" s="301"/>
      <c r="DWM10" s="301"/>
      <c r="DWN10" s="301"/>
      <c r="DWO10" s="301"/>
      <c r="DWP10" s="301"/>
      <c r="DWQ10" s="301"/>
      <c r="DWR10" s="301"/>
      <c r="DWS10" s="301"/>
      <c r="DWT10" s="301"/>
      <c r="DWU10" s="301"/>
      <c r="DWV10" s="301"/>
      <c r="DWW10" s="301"/>
      <c r="DWX10" s="301"/>
      <c r="DWY10" s="301"/>
      <c r="DWZ10" s="301"/>
      <c r="DXA10" s="301"/>
      <c r="DXB10" s="301"/>
      <c r="DXC10" s="301"/>
      <c r="DXD10" s="301"/>
      <c r="DXE10" s="301"/>
      <c r="DXF10" s="301"/>
      <c r="DXG10" s="301"/>
      <c r="DXH10" s="301"/>
      <c r="DXI10" s="301"/>
      <c r="DXJ10" s="301"/>
      <c r="DXK10" s="301"/>
      <c r="DXL10" s="301"/>
      <c r="DXM10" s="301"/>
      <c r="DXN10" s="301"/>
      <c r="DXO10" s="301"/>
      <c r="DXP10" s="301"/>
      <c r="DXQ10" s="301"/>
      <c r="DXR10" s="301"/>
      <c r="DXS10" s="301"/>
      <c r="DXT10" s="301"/>
      <c r="DXU10" s="301"/>
      <c r="DXV10" s="301"/>
      <c r="DXW10" s="301"/>
      <c r="DXX10" s="301"/>
      <c r="DXY10" s="301"/>
      <c r="DXZ10" s="301"/>
      <c r="DYA10" s="301"/>
      <c r="DYB10" s="301"/>
      <c r="DYC10" s="301"/>
      <c r="DYD10" s="301"/>
      <c r="DYE10" s="301"/>
      <c r="DYF10" s="301"/>
      <c r="DYG10" s="301"/>
      <c r="DYH10" s="301"/>
      <c r="DYI10" s="301"/>
      <c r="DYJ10" s="301"/>
      <c r="DYK10" s="301"/>
      <c r="DYL10" s="301"/>
      <c r="DYM10" s="301"/>
      <c r="DYN10" s="301"/>
      <c r="DYO10" s="301"/>
      <c r="DYP10" s="301"/>
      <c r="DYQ10" s="301"/>
      <c r="DYR10" s="301"/>
      <c r="DYS10" s="301"/>
      <c r="DYT10" s="301"/>
      <c r="DYU10" s="301"/>
      <c r="DYV10" s="301"/>
      <c r="DYW10" s="301"/>
      <c r="DYX10" s="301"/>
      <c r="DYY10" s="301"/>
      <c r="DYZ10" s="301"/>
      <c r="DZA10" s="301"/>
      <c r="DZB10" s="301"/>
      <c r="DZC10" s="301"/>
      <c r="DZD10" s="301"/>
      <c r="DZE10" s="301"/>
      <c r="DZF10" s="301"/>
      <c r="DZG10" s="301"/>
      <c r="DZH10" s="301"/>
      <c r="DZI10" s="301"/>
      <c r="DZJ10" s="301"/>
      <c r="DZK10" s="301"/>
      <c r="DZL10" s="301"/>
      <c r="DZM10" s="301"/>
      <c r="DZN10" s="301"/>
      <c r="DZO10" s="301"/>
      <c r="DZP10" s="301"/>
      <c r="DZQ10" s="301"/>
      <c r="DZR10" s="301"/>
      <c r="DZS10" s="301"/>
      <c r="DZT10" s="301"/>
      <c r="DZU10" s="301"/>
      <c r="DZV10" s="301"/>
      <c r="DZW10" s="301"/>
      <c r="DZX10" s="301"/>
      <c r="DZY10" s="301"/>
      <c r="DZZ10" s="301"/>
      <c r="EAA10" s="301"/>
      <c r="EAB10" s="301"/>
      <c r="EAC10" s="301"/>
      <c r="EAD10" s="301"/>
      <c r="EAE10" s="301"/>
      <c r="EAF10" s="301"/>
      <c r="EAG10" s="301"/>
      <c r="EAH10" s="301"/>
      <c r="EAI10" s="301"/>
      <c r="EAJ10" s="301"/>
      <c r="EAK10" s="301"/>
      <c r="EAL10" s="301"/>
      <c r="EAM10" s="301"/>
      <c r="EAN10" s="301"/>
      <c r="EAO10" s="301"/>
      <c r="EAP10" s="301"/>
      <c r="EAQ10" s="301"/>
      <c r="EAR10" s="301"/>
      <c r="EAS10" s="301"/>
      <c r="EAT10" s="301"/>
      <c r="EAU10" s="301"/>
      <c r="EAV10" s="301"/>
      <c r="EAW10" s="301"/>
      <c r="EAX10" s="301"/>
      <c r="EAY10" s="301"/>
      <c r="EAZ10" s="301"/>
      <c r="EBA10" s="301"/>
      <c r="EBB10" s="301"/>
      <c r="EBC10" s="301"/>
      <c r="EBD10" s="301"/>
      <c r="EBE10" s="301"/>
      <c r="EBF10" s="301"/>
      <c r="EBG10" s="301"/>
      <c r="EBH10" s="301"/>
      <c r="EBI10" s="301"/>
      <c r="EBJ10" s="301"/>
      <c r="EBK10" s="301"/>
      <c r="EBL10" s="301"/>
      <c r="EBM10" s="301"/>
      <c r="EBN10" s="301"/>
      <c r="EBO10" s="301"/>
      <c r="EBP10" s="301"/>
      <c r="EBQ10" s="301"/>
      <c r="EBR10" s="301"/>
      <c r="EBS10" s="301"/>
      <c r="EBT10" s="301"/>
      <c r="EBU10" s="301"/>
      <c r="EBV10" s="301"/>
      <c r="EBW10" s="301"/>
      <c r="EBX10" s="301"/>
      <c r="EBY10" s="301"/>
      <c r="EBZ10" s="301"/>
      <c r="ECA10" s="301"/>
      <c r="ECB10" s="301"/>
      <c r="ECC10" s="301"/>
      <c r="ECD10" s="301"/>
      <c r="ECE10" s="301"/>
      <c r="ECF10" s="301"/>
      <c r="ECG10" s="301"/>
      <c r="ECH10" s="301"/>
      <c r="ECI10" s="301"/>
      <c r="ECJ10" s="301"/>
      <c r="ECK10" s="301"/>
      <c r="ECL10" s="301"/>
      <c r="ECM10" s="301"/>
      <c r="ECN10" s="301"/>
      <c r="ECO10" s="301"/>
      <c r="ECP10" s="301"/>
      <c r="ECQ10" s="301"/>
      <c r="ECR10" s="301"/>
      <c r="ECS10" s="301"/>
      <c r="ECT10" s="301"/>
      <c r="ECU10" s="301"/>
      <c r="ECV10" s="301"/>
      <c r="ECW10" s="301"/>
      <c r="ECX10" s="301"/>
      <c r="ECY10" s="301"/>
      <c r="ECZ10" s="301"/>
      <c r="EDA10" s="301"/>
      <c r="EDB10" s="301"/>
      <c r="EDC10" s="301"/>
      <c r="EDD10" s="301"/>
      <c r="EDE10" s="301"/>
      <c r="EDF10" s="301"/>
      <c r="EDG10" s="301"/>
      <c r="EDH10" s="301"/>
      <c r="EDI10" s="301"/>
      <c r="EDJ10" s="301"/>
      <c r="EDK10" s="301"/>
      <c r="EDL10" s="301"/>
      <c r="EDM10" s="301"/>
      <c r="EDN10" s="301"/>
      <c r="EDO10" s="301"/>
      <c r="EDP10" s="301"/>
      <c r="EDQ10" s="301"/>
      <c r="EDR10" s="301"/>
      <c r="EDS10" s="301"/>
      <c r="EDT10" s="301"/>
      <c r="EDU10" s="301"/>
      <c r="EDV10" s="301"/>
      <c r="EDW10" s="301"/>
      <c r="EDX10" s="301"/>
      <c r="EDY10" s="301"/>
      <c r="EDZ10" s="301"/>
      <c r="EEA10" s="301"/>
      <c r="EEB10" s="301"/>
      <c r="EEC10" s="301"/>
      <c r="EED10" s="301"/>
      <c r="EEE10" s="301"/>
      <c r="EEF10" s="301"/>
      <c r="EEG10" s="301"/>
      <c r="EEH10" s="301"/>
      <c r="EEI10" s="301"/>
      <c r="EEJ10" s="301"/>
      <c r="EEK10" s="301"/>
      <c r="EEL10" s="301"/>
      <c r="EEM10" s="301"/>
      <c r="EEN10" s="301"/>
      <c r="EEO10" s="301"/>
      <c r="EEP10" s="301"/>
      <c r="EEQ10" s="301"/>
      <c r="EER10" s="301"/>
      <c r="EES10" s="301"/>
      <c r="EET10" s="301"/>
      <c r="EEU10" s="301"/>
      <c r="EEV10" s="301"/>
      <c r="EEW10" s="301"/>
      <c r="EEX10" s="301"/>
      <c r="EEY10" s="301"/>
      <c r="EEZ10" s="301"/>
      <c r="EFA10" s="301"/>
      <c r="EFB10" s="301"/>
      <c r="EFC10" s="301"/>
      <c r="EFD10" s="301"/>
      <c r="EFE10" s="301"/>
      <c r="EFF10" s="301"/>
      <c r="EFG10" s="301"/>
      <c r="EFH10" s="301"/>
      <c r="EFI10" s="301"/>
      <c r="EFJ10" s="301"/>
      <c r="EFK10" s="301"/>
      <c r="EFL10" s="301"/>
      <c r="EFM10" s="301"/>
      <c r="EFN10" s="301"/>
      <c r="EFO10" s="301"/>
      <c r="EFP10" s="301"/>
      <c r="EFQ10" s="301"/>
      <c r="EFR10" s="301"/>
      <c r="EFS10" s="301"/>
      <c r="EFT10" s="301"/>
      <c r="EFU10" s="301"/>
      <c r="EFV10" s="301"/>
      <c r="EFW10" s="301"/>
      <c r="EFX10" s="301"/>
      <c r="EFY10" s="301"/>
      <c r="EFZ10" s="301"/>
      <c r="EGA10" s="301"/>
      <c r="EGB10" s="301"/>
      <c r="EGC10" s="301"/>
      <c r="EGD10" s="301"/>
      <c r="EGE10" s="301"/>
      <c r="EGF10" s="301"/>
      <c r="EGG10" s="301"/>
      <c r="EGH10" s="301"/>
      <c r="EGI10" s="301"/>
      <c r="EGJ10" s="301"/>
      <c r="EGK10" s="301"/>
      <c r="EGL10" s="301"/>
      <c r="EGM10" s="301"/>
      <c r="EGN10" s="301"/>
      <c r="EGO10" s="301"/>
      <c r="EGP10" s="301"/>
      <c r="EGQ10" s="301"/>
      <c r="EGR10" s="301"/>
      <c r="EGS10" s="301"/>
      <c r="EGT10" s="301"/>
      <c r="EGU10" s="301"/>
      <c r="EGV10" s="301"/>
      <c r="EGW10" s="301"/>
      <c r="EGX10" s="301"/>
      <c r="EGY10" s="301"/>
      <c r="EGZ10" s="301"/>
      <c r="EHA10" s="301"/>
      <c r="EHB10" s="301"/>
      <c r="EHC10" s="301"/>
      <c r="EHD10" s="301"/>
      <c r="EHE10" s="301"/>
      <c r="EHF10" s="301"/>
      <c r="EHG10" s="301"/>
      <c r="EHH10" s="301"/>
      <c r="EHI10" s="301"/>
      <c r="EHJ10" s="301"/>
      <c r="EHK10" s="301"/>
      <c r="EHL10" s="301"/>
      <c r="EHM10" s="301"/>
      <c r="EHN10" s="301"/>
      <c r="EHO10" s="301"/>
      <c r="EHP10" s="301"/>
      <c r="EHQ10" s="301"/>
      <c r="EHR10" s="301"/>
      <c r="EHS10" s="301"/>
      <c r="EHT10" s="301"/>
      <c r="EHU10" s="301"/>
      <c r="EHV10" s="301"/>
      <c r="EHW10" s="301"/>
      <c r="EHX10" s="301"/>
      <c r="EHY10" s="301"/>
      <c r="EHZ10" s="301"/>
      <c r="EIA10" s="301"/>
      <c r="EIB10" s="301"/>
      <c r="EIC10" s="301"/>
      <c r="EID10" s="301"/>
      <c r="EIE10" s="301"/>
      <c r="EIF10" s="301"/>
      <c r="EIG10" s="301"/>
      <c r="EIH10" s="301"/>
      <c r="EII10" s="301"/>
      <c r="EIJ10" s="301"/>
      <c r="EIK10" s="301"/>
      <c r="EIL10" s="301"/>
      <c r="EIM10" s="301"/>
      <c r="EIN10" s="301"/>
      <c r="EIO10" s="301"/>
      <c r="EIP10" s="301"/>
      <c r="EIQ10" s="301"/>
      <c r="EIR10" s="301"/>
      <c r="EIS10" s="301"/>
      <c r="EIT10" s="301"/>
      <c r="EIU10" s="301"/>
      <c r="EIV10" s="301"/>
      <c r="EIW10" s="301"/>
      <c r="EIX10" s="301"/>
      <c r="EIY10" s="301"/>
      <c r="EIZ10" s="301"/>
      <c r="EJA10" s="301"/>
      <c r="EJB10" s="301"/>
      <c r="EJC10" s="301"/>
      <c r="EJD10" s="301"/>
      <c r="EJE10" s="301"/>
      <c r="EJF10" s="301"/>
      <c r="EJG10" s="301"/>
      <c r="EJH10" s="301"/>
      <c r="EJI10" s="301"/>
      <c r="EJJ10" s="301"/>
      <c r="EJK10" s="301"/>
      <c r="EJL10" s="301"/>
      <c r="EJM10" s="301"/>
      <c r="EJN10" s="301"/>
      <c r="EJO10" s="301"/>
      <c r="EJP10" s="301"/>
      <c r="EJQ10" s="301"/>
      <c r="EJR10" s="301"/>
      <c r="EJS10" s="301"/>
      <c r="EJT10" s="301"/>
      <c r="EJU10" s="301"/>
      <c r="EJV10" s="301"/>
      <c r="EJW10" s="301"/>
      <c r="EJX10" s="301"/>
      <c r="EJY10" s="301"/>
      <c r="EJZ10" s="301"/>
      <c r="EKA10" s="301"/>
      <c r="EKB10" s="301"/>
      <c r="EKC10" s="301"/>
      <c r="EKD10" s="301"/>
      <c r="EKE10" s="301"/>
      <c r="EKF10" s="301"/>
      <c r="EKG10" s="301"/>
      <c r="EKH10" s="301"/>
      <c r="EKI10" s="301"/>
      <c r="EKJ10" s="301"/>
      <c r="EKK10" s="301"/>
      <c r="EKL10" s="301"/>
      <c r="EKM10" s="301"/>
      <c r="EKN10" s="301"/>
      <c r="EKO10" s="301"/>
      <c r="EKP10" s="301"/>
      <c r="EKQ10" s="301"/>
      <c r="EKR10" s="301"/>
      <c r="EKS10" s="301"/>
      <c r="EKT10" s="301"/>
      <c r="EKU10" s="301"/>
      <c r="EKV10" s="301"/>
      <c r="EKW10" s="301"/>
      <c r="EKX10" s="301"/>
      <c r="EKY10" s="301"/>
      <c r="EKZ10" s="301"/>
      <c r="ELA10" s="301"/>
      <c r="ELB10" s="301"/>
      <c r="ELC10" s="301"/>
      <c r="ELD10" s="301"/>
      <c r="ELE10" s="301"/>
      <c r="ELF10" s="301"/>
      <c r="ELG10" s="301"/>
      <c r="ELH10" s="301"/>
      <c r="ELI10" s="301"/>
      <c r="ELJ10" s="301"/>
      <c r="ELK10" s="301"/>
      <c r="ELL10" s="301"/>
      <c r="ELM10" s="301"/>
      <c r="ELN10" s="301"/>
      <c r="ELO10" s="301"/>
      <c r="ELP10" s="301"/>
      <c r="ELQ10" s="301"/>
      <c r="ELR10" s="301"/>
      <c r="ELS10" s="301"/>
      <c r="ELT10" s="301"/>
      <c r="ELU10" s="301"/>
      <c r="ELV10" s="301"/>
      <c r="ELW10" s="301"/>
      <c r="ELX10" s="301"/>
      <c r="ELY10" s="301"/>
      <c r="ELZ10" s="301"/>
      <c r="EMA10" s="301"/>
      <c r="EMB10" s="301"/>
      <c r="EMC10" s="301"/>
      <c r="EMD10" s="301"/>
      <c r="EME10" s="301"/>
      <c r="EMF10" s="301"/>
      <c r="EMG10" s="301"/>
      <c r="EMH10" s="301"/>
      <c r="EMI10" s="301"/>
      <c r="EMJ10" s="301"/>
      <c r="EMK10" s="301"/>
      <c r="EML10" s="301"/>
      <c r="EMM10" s="301"/>
      <c r="EMN10" s="301"/>
      <c r="EMO10" s="301"/>
      <c r="EMP10" s="301"/>
      <c r="EMQ10" s="301"/>
      <c r="EMR10" s="301"/>
      <c r="EMS10" s="301"/>
      <c r="EMT10" s="301"/>
      <c r="EMU10" s="301"/>
      <c r="EMV10" s="301"/>
      <c r="EMW10" s="301"/>
      <c r="EMX10" s="301"/>
      <c r="EMY10" s="301"/>
      <c r="EMZ10" s="301"/>
      <c r="ENA10" s="301"/>
      <c r="ENB10" s="301"/>
      <c r="ENC10" s="301"/>
      <c r="END10" s="301"/>
      <c r="ENE10" s="301"/>
      <c r="ENF10" s="301"/>
      <c r="ENG10" s="301"/>
      <c r="ENH10" s="301"/>
      <c r="ENI10" s="301"/>
      <c r="ENJ10" s="301"/>
      <c r="ENK10" s="301"/>
      <c r="ENL10" s="301"/>
      <c r="ENM10" s="301"/>
      <c r="ENN10" s="301"/>
      <c r="ENO10" s="301"/>
      <c r="ENP10" s="301"/>
      <c r="ENQ10" s="301"/>
      <c r="ENR10" s="301"/>
      <c r="ENS10" s="301"/>
      <c r="ENT10" s="301"/>
      <c r="ENU10" s="301"/>
      <c r="ENV10" s="301"/>
      <c r="ENW10" s="301"/>
      <c r="ENX10" s="301"/>
      <c r="ENY10" s="301"/>
      <c r="ENZ10" s="301"/>
      <c r="EOA10" s="301"/>
      <c r="EOB10" s="301"/>
      <c r="EOC10" s="301"/>
      <c r="EOD10" s="301"/>
      <c r="EOE10" s="301"/>
      <c r="EOF10" s="301"/>
      <c r="EOG10" s="301"/>
      <c r="EOH10" s="301"/>
      <c r="EOI10" s="301"/>
      <c r="EOJ10" s="301"/>
      <c r="EOK10" s="301"/>
      <c r="EOL10" s="301"/>
      <c r="EOM10" s="301"/>
      <c r="EON10" s="301"/>
      <c r="EOO10" s="301"/>
      <c r="EOP10" s="301"/>
      <c r="EOQ10" s="301"/>
      <c r="EOR10" s="301"/>
      <c r="EOS10" s="301"/>
      <c r="EOT10" s="301"/>
      <c r="EOU10" s="301"/>
      <c r="EOV10" s="301"/>
      <c r="EOW10" s="301"/>
      <c r="EOX10" s="301"/>
      <c r="EOY10" s="301"/>
      <c r="EOZ10" s="301"/>
      <c r="EPA10" s="301"/>
      <c r="EPB10" s="301"/>
      <c r="EPC10" s="301"/>
      <c r="EPD10" s="301"/>
      <c r="EPE10" s="301"/>
      <c r="EPF10" s="301"/>
      <c r="EPG10" s="301"/>
      <c r="EPH10" s="301"/>
      <c r="EPI10" s="301"/>
      <c r="EPJ10" s="301"/>
      <c r="EPK10" s="301"/>
      <c r="EPL10" s="301"/>
      <c r="EPM10" s="301"/>
      <c r="EPN10" s="301"/>
      <c r="EPO10" s="301"/>
      <c r="EPP10" s="301"/>
      <c r="EPQ10" s="301"/>
      <c r="EPR10" s="301"/>
      <c r="EPS10" s="301"/>
      <c r="EPT10" s="301"/>
      <c r="EPU10" s="301"/>
      <c r="EPV10" s="301"/>
      <c r="EPW10" s="301"/>
      <c r="EPX10" s="301"/>
      <c r="EPY10" s="301"/>
      <c r="EPZ10" s="301"/>
      <c r="EQA10" s="301"/>
      <c r="EQB10" s="301"/>
      <c r="EQC10" s="301"/>
      <c r="EQD10" s="301"/>
      <c r="EQE10" s="301"/>
      <c r="EQF10" s="301"/>
      <c r="EQG10" s="301"/>
      <c r="EQH10" s="301"/>
      <c r="EQI10" s="301"/>
      <c r="EQJ10" s="301"/>
      <c r="EQK10" s="301"/>
      <c r="EQL10" s="301"/>
      <c r="EQM10" s="301"/>
      <c r="EQN10" s="301"/>
      <c r="EQO10" s="301"/>
      <c r="EQP10" s="301"/>
      <c r="EQQ10" s="301"/>
      <c r="EQR10" s="301"/>
      <c r="EQS10" s="301"/>
      <c r="EQT10" s="301"/>
      <c r="EQU10" s="301"/>
      <c r="EQV10" s="301"/>
      <c r="EQW10" s="301"/>
      <c r="EQX10" s="301"/>
      <c r="EQY10" s="301"/>
      <c r="EQZ10" s="301"/>
      <c r="ERA10" s="301"/>
      <c r="ERB10" s="301"/>
      <c r="ERC10" s="301"/>
      <c r="ERD10" s="301"/>
      <c r="ERE10" s="301"/>
      <c r="ERF10" s="301"/>
      <c r="ERG10" s="301"/>
      <c r="ERH10" s="301"/>
      <c r="ERI10" s="301"/>
      <c r="ERJ10" s="301"/>
      <c r="ERK10" s="301"/>
      <c r="ERL10" s="301"/>
      <c r="ERM10" s="301"/>
      <c r="ERN10" s="301"/>
      <c r="ERO10" s="301"/>
      <c r="ERP10" s="301"/>
      <c r="ERQ10" s="301"/>
      <c r="ERR10" s="301"/>
      <c r="ERS10" s="301"/>
      <c r="ERT10" s="301"/>
      <c r="ERU10" s="301"/>
      <c r="ERV10" s="301"/>
      <c r="ERW10" s="301"/>
      <c r="ERX10" s="301"/>
      <c r="ERY10" s="301"/>
      <c r="ERZ10" s="301"/>
      <c r="ESA10" s="301"/>
      <c r="ESB10" s="301"/>
      <c r="ESC10" s="301"/>
      <c r="ESD10" s="301"/>
      <c r="ESE10" s="301"/>
      <c r="ESF10" s="301"/>
      <c r="ESG10" s="301"/>
      <c r="ESH10" s="301"/>
      <c r="ESI10" s="301"/>
      <c r="ESJ10" s="301"/>
      <c r="ESK10" s="301"/>
      <c r="ESL10" s="301"/>
      <c r="ESM10" s="301"/>
      <c r="ESN10" s="301"/>
      <c r="ESO10" s="301"/>
      <c r="ESP10" s="301"/>
      <c r="ESQ10" s="301"/>
      <c r="ESR10" s="301"/>
      <c r="ESS10" s="301"/>
      <c r="EST10" s="301"/>
      <c r="ESU10" s="301"/>
      <c r="ESV10" s="301"/>
      <c r="ESW10" s="301"/>
      <c r="ESX10" s="301"/>
      <c r="ESY10" s="301"/>
      <c r="ESZ10" s="301"/>
      <c r="ETA10" s="301"/>
      <c r="ETB10" s="301"/>
      <c r="ETC10" s="301"/>
      <c r="ETD10" s="301"/>
      <c r="ETE10" s="301"/>
      <c r="ETF10" s="301"/>
      <c r="ETG10" s="301"/>
      <c r="ETH10" s="301"/>
      <c r="ETI10" s="301"/>
      <c r="ETJ10" s="301"/>
      <c r="ETK10" s="301"/>
      <c r="ETL10" s="301"/>
      <c r="ETM10" s="301"/>
      <c r="ETN10" s="301"/>
      <c r="ETO10" s="301"/>
      <c r="ETP10" s="301"/>
      <c r="ETQ10" s="301"/>
      <c r="ETR10" s="301"/>
      <c r="ETS10" s="301"/>
      <c r="ETT10" s="301"/>
      <c r="ETU10" s="301"/>
      <c r="ETV10" s="301"/>
      <c r="ETW10" s="301"/>
      <c r="ETX10" s="301"/>
      <c r="ETY10" s="301"/>
      <c r="ETZ10" s="301"/>
      <c r="EUA10" s="301"/>
      <c r="EUB10" s="301"/>
      <c r="EUC10" s="301"/>
      <c r="EUD10" s="301"/>
      <c r="EUE10" s="301"/>
      <c r="EUF10" s="301"/>
      <c r="EUG10" s="301"/>
      <c r="EUH10" s="301"/>
      <c r="EUI10" s="301"/>
      <c r="EUJ10" s="301"/>
      <c r="EUK10" s="301"/>
      <c r="EUL10" s="301"/>
      <c r="EUM10" s="301"/>
      <c r="EUN10" s="301"/>
      <c r="EUO10" s="301"/>
      <c r="EUP10" s="301"/>
      <c r="EUQ10" s="301"/>
      <c r="EUR10" s="301"/>
      <c r="EUS10" s="301"/>
      <c r="EUT10" s="301"/>
      <c r="EUU10" s="301"/>
      <c r="EUV10" s="301"/>
      <c r="EUW10" s="301"/>
      <c r="EUX10" s="301"/>
      <c r="EUY10" s="301"/>
      <c r="EUZ10" s="301"/>
      <c r="EVA10" s="301"/>
      <c r="EVB10" s="301"/>
      <c r="EVC10" s="301"/>
      <c r="EVD10" s="301"/>
      <c r="EVE10" s="301"/>
      <c r="EVF10" s="301"/>
      <c r="EVG10" s="301"/>
      <c r="EVH10" s="301"/>
      <c r="EVI10" s="301"/>
      <c r="EVJ10" s="301"/>
      <c r="EVK10" s="301"/>
      <c r="EVL10" s="301"/>
      <c r="EVM10" s="301"/>
      <c r="EVN10" s="301"/>
      <c r="EVO10" s="301"/>
      <c r="EVP10" s="301"/>
      <c r="EVQ10" s="301"/>
      <c r="EVR10" s="301"/>
      <c r="EVS10" s="301"/>
      <c r="EVT10" s="301"/>
      <c r="EVU10" s="301"/>
      <c r="EVV10" s="301"/>
      <c r="EVW10" s="301"/>
      <c r="EVX10" s="301"/>
      <c r="EVY10" s="301"/>
      <c r="EVZ10" s="301"/>
      <c r="EWA10" s="301"/>
      <c r="EWB10" s="301"/>
      <c r="EWC10" s="301"/>
      <c r="EWD10" s="301"/>
      <c r="EWE10" s="301"/>
      <c r="EWF10" s="301"/>
      <c r="EWG10" s="301"/>
      <c r="EWH10" s="301"/>
      <c r="EWI10" s="301"/>
      <c r="EWJ10" s="301"/>
      <c r="EWK10" s="301"/>
      <c r="EWL10" s="301"/>
      <c r="EWM10" s="301"/>
      <c r="EWN10" s="301"/>
      <c r="EWO10" s="301"/>
      <c r="EWP10" s="301"/>
      <c r="EWQ10" s="301"/>
      <c r="EWR10" s="301"/>
      <c r="EWS10" s="301"/>
      <c r="EWT10" s="301"/>
      <c r="EWU10" s="301"/>
      <c r="EWV10" s="301"/>
      <c r="EWW10" s="301"/>
      <c r="EWX10" s="301"/>
      <c r="EWY10" s="301"/>
      <c r="EWZ10" s="301"/>
      <c r="EXA10" s="301"/>
      <c r="EXB10" s="301"/>
      <c r="EXC10" s="301"/>
      <c r="EXD10" s="301"/>
      <c r="EXE10" s="301"/>
      <c r="EXF10" s="301"/>
      <c r="EXG10" s="301"/>
      <c r="EXH10" s="301"/>
      <c r="EXI10" s="301"/>
      <c r="EXJ10" s="301"/>
      <c r="EXK10" s="301"/>
      <c r="EXL10" s="301"/>
      <c r="EXM10" s="301"/>
      <c r="EXN10" s="301"/>
      <c r="EXO10" s="301"/>
      <c r="EXP10" s="301"/>
      <c r="EXQ10" s="301"/>
      <c r="EXR10" s="301"/>
      <c r="EXS10" s="301"/>
      <c r="EXT10" s="301"/>
      <c r="EXU10" s="301"/>
      <c r="EXV10" s="301"/>
      <c r="EXW10" s="301"/>
      <c r="EXX10" s="301"/>
      <c r="EXY10" s="301"/>
      <c r="EXZ10" s="301"/>
      <c r="EYA10" s="301"/>
      <c r="EYB10" s="301"/>
      <c r="EYC10" s="301"/>
      <c r="EYD10" s="301"/>
      <c r="EYE10" s="301"/>
      <c r="EYF10" s="301"/>
      <c r="EYG10" s="301"/>
      <c r="EYH10" s="301"/>
      <c r="EYI10" s="301"/>
      <c r="EYJ10" s="301"/>
      <c r="EYK10" s="301"/>
      <c r="EYL10" s="301"/>
      <c r="EYM10" s="301"/>
      <c r="EYN10" s="301"/>
      <c r="EYO10" s="301"/>
      <c r="EYP10" s="301"/>
      <c r="EYQ10" s="301"/>
      <c r="EYR10" s="301"/>
      <c r="EYS10" s="301"/>
      <c r="EYT10" s="301"/>
      <c r="EYU10" s="301"/>
      <c r="EYV10" s="301"/>
      <c r="EYW10" s="301"/>
      <c r="EYX10" s="301"/>
      <c r="EYY10" s="301"/>
      <c r="EYZ10" s="301"/>
      <c r="EZA10" s="301"/>
      <c r="EZB10" s="301"/>
      <c r="EZC10" s="301"/>
      <c r="EZD10" s="301"/>
      <c r="EZE10" s="301"/>
      <c r="EZF10" s="301"/>
      <c r="EZG10" s="301"/>
      <c r="EZH10" s="301"/>
      <c r="EZI10" s="301"/>
      <c r="EZJ10" s="301"/>
      <c r="EZK10" s="301"/>
      <c r="EZL10" s="301"/>
      <c r="EZM10" s="301"/>
      <c r="EZN10" s="301"/>
      <c r="EZO10" s="301"/>
      <c r="EZP10" s="301"/>
      <c r="EZQ10" s="301"/>
      <c r="EZR10" s="301"/>
      <c r="EZS10" s="301"/>
      <c r="EZT10" s="301"/>
      <c r="EZU10" s="301"/>
      <c r="EZV10" s="301"/>
      <c r="EZW10" s="301"/>
      <c r="EZX10" s="301"/>
      <c r="EZY10" s="301"/>
      <c r="EZZ10" s="301"/>
      <c r="FAA10" s="301"/>
      <c r="FAB10" s="301"/>
      <c r="FAC10" s="301"/>
      <c r="FAD10" s="301"/>
      <c r="FAE10" s="301"/>
      <c r="FAF10" s="301"/>
      <c r="FAG10" s="301"/>
      <c r="FAH10" s="301"/>
      <c r="FAI10" s="301"/>
      <c r="FAJ10" s="301"/>
      <c r="FAK10" s="301"/>
      <c r="FAL10" s="301"/>
      <c r="FAM10" s="301"/>
      <c r="FAN10" s="301"/>
      <c r="FAO10" s="301"/>
      <c r="FAP10" s="301"/>
      <c r="FAQ10" s="301"/>
      <c r="FAR10" s="301"/>
      <c r="FAS10" s="301"/>
      <c r="FAT10" s="301"/>
      <c r="FAU10" s="301"/>
      <c r="FAV10" s="301"/>
      <c r="FAW10" s="301"/>
      <c r="FAX10" s="301"/>
      <c r="FAY10" s="301"/>
      <c r="FAZ10" s="301"/>
      <c r="FBA10" s="301"/>
      <c r="FBB10" s="301"/>
      <c r="FBC10" s="301"/>
      <c r="FBD10" s="301"/>
      <c r="FBE10" s="301"/>
      <c r="FBF10" s="301"/>
      <c r="FBG10" s="301"/>
      <c r="FBH10" s="301"/>
      <c r="FBI10" s="301"/>
      <c r="FBJ10" s="301"/>
      <c r="FBK10" s="301"/>
      <c r="FBL10" s="301"/>
      <c r="FBM10" s="301"/>
      <c r="FBN10" s="301"/>
      <c r="FBO10" s="301"/>
      <c r="FBP10" s="301"/>
      <c r="FBQ10" s="301"/>
      <c r="FBR10" s="301"/>
      <c r="FBS10" s="301"/>
      <c r="FBT10" s="301"/>
      <c r="FBU10" s="301"/>
      <c r="FBV10" s="301"/>
      <c r="FBW10" s="301"/>
      <c r="FBX10" s="301"/>
      <c r="FBY10" s="301"/>
      <c r="FBZ10" s="301"/>
      <c r="FCA10" s="301"/>
      <c r="FCB10" s="301"/>
      <c r="FCC10" s="301"/>
      <c r="FCD10" s="301"/>
      <c r="FCE10" s="301"/>
      <c r="FCF10" s="301"/>
      <c r="FCG10" s="301"/>
      <c r="FCH10" s="301"/>
      <c r="FCI10" s="301"/>
      <c r="FCJ10" s="301"/>
      <c r="FCK10" s="301"/>
      <c r="FCL10" s="301"/>
      <c r="FCM10" s="301"/>
      <c r="FCN10" s="301"/>
      <c r="FCO10" s="301"/>
      <c r="FCP10" s="301"/>
      <c r="FCQ10" s="301"/>
      <c r="FCR10" s="301"/>
      <c r="FCS10" s="301"/>
      <c r="FCT10" s="301"/>
      <c r="FCU10" s="301"/>
      <c r="FCV10" s="301"/>
      <c r="FCW10" s="301"/>
      <c r="FCX10" s="301"/>
      <c r="FCY10" s="301"/>
      <c r="FCZ10" s="301"/>
      <c r="FDA10" s="301"/>
      <c r="FDB10" s="301"/>
      <c r="FDC10" s="301"/>
      <c r="FDD10" s="301"/>
      <c r="FDE10" s="301"/>
      <c r="FDF10" s="301"/>
      <c r="FDG10" s="301"/>
      <c r="FDH10" s="301"/>
      <c r="FDI10" s="301"/>
      <c r="FDJ10" s="301"/>
      <c r="FDK10" s="301"/>
      <c r="FDL10" s="301"/>
      <c r="FDM10" s="301"/>
      <c r="FDN10" s="301"/>
      <c r="FDO10" s="301"/>
      <c r="FDP10" s="301"/>
      <c r="FDQ10" s="301"/>
      <c r="FDR10" s="301"/>
      <c r="FDS10" s="301"/>
      <c r="FDT10" s="301"/>
      <c r="FDU10" s="301"/>
      <c r="FDV10" s="301"/>
      <c r="FDW10" s="301"/>
      <c r="FDX10" s="301"/>
      <c r="FDY10" s="301"/>
      <c r="FDZ10" s="301"/>
      <c r="FEA10" s="301"/>
      <c r="FEB10" s="301"/>
      <c r="FEC10" s="301"/>
      <c r="FED10" s="301"/>
      <c r="FEE10" s="301"/>
      <c r="FEF10" s="301"/>
      <c r="FEG10" s="301"/>
      <c r="FEH10" s="301"/>
      <c r="FEI10" s="301"/>
      <c r="FEJ10" s="301"/>
      <c r="FEK10" s="301"/>
      <c r="FEL10" s="301"/>
      <c r="FEM10" s="301"/>
      <c r="FEN10" s="301"/>
      <c r="FEO10" s="301"/>
      <c r="FEP10" s="301"/>
      <c r="FEQ10" s="301"/>
      <c r="FER10" s="301"/>
      <c r="FES10" s="301"/>
      <c r="FET10" s="301"/>
      <c r="FEU10" s="301"/>
      <c r="FEV10" s="301"/>
      <c r="FEW10" s="301"/>
      <c r="FEX10" s="301"/>
      <c r="FEY10" s="301"/>
      <c r="FEZ10" s="301"/>
      <c r="FFA10" s="301"/>
      <c r="FFB10" s="301"/>
      <c r="FFC10" s="301"/>
      <c r="FFD10" s="301"/>
      <c r="FFE10" s="301"/>
      <c r="FFF10" s="301"/>
      <c r="FFG10" s="301"/>
      <c r="FFH10" s="301"/>
      <c r="FFI10" s="301"/>
      <c r="FFJ10" s="301"/>
      <c r="FFK10" s="301"/>
      <c r="FFL10" s="301"/>
      <c r="FFM10" s="301"/>
      <c r="FFN10" s="301"/>
      <c r="FFO10" s="301"/>
      <c r="FFP10" s="301"/>
      <c r="FFQ10" s="301"/>
      <c r="FFR10" s="301"/>
      <c r="FFS10" s="301"/>
      <c r="FFT10" s="301"/>
      <c r="FFU10" s="301"/>
      <c r="FFV10" s="301"/>
      <c r="FFW10" s="301"/>
      <c r="FFX10" s="301"/>
      <c r="FFY10" s="301"/>
      <c r="FFZ10" s="301"/>
      <c r="FGA10" s="301"/>
      <c r="FGB10" s="301"/>
      <c r="FGC10" s="301"/>
      <c r="FGD10" s="301"/>
      <c r="FGE10" s="301"/>
      <c r="FGF10" s="301"/>
      <c r="FGG10" s="301"/>
      <c r="FGH10" s="301"/>
      <c r="FGI10" s="301"/>
      <c r="FGJ10" s="301"/>
      <c r="FGK10" s="301"/>
      <c r="FGL10" s="301"/>
      <c r="FGM10" s="301"/>
      <c r="FGN10" s="301"/>
      <c r="FGO10" s="301"/>
      <c r="FGP10" s="301"/>
      <c r="FGQ10" s="301"/>
      <c r="FGR10" s="301"/>
      <c r="FGS10" s="301"/>
      <c r="FGT10" s="301"/>
      <c r="FGU10" s="301"/>
      <c r="FGV10" s="301"/>
      <c r="FGW10" s="301"/>
      <c r="FGX10" s="301"/>
      <c r="FGY10" s="301"/>
      <c r="FGZ10" s="301"/>
      <c r="FHA10" s="301"/>
      <c r="FHB10" s="301"/>
      <c r="FHC10" s="301"/>
      <c r="FHD10" s="301"/>
      <c r="FHE10" s="301"/>
      <c r="FHF10" s="301"/>
      <c r="FHG10" s="301"/>
      <c r="FHH10" s="301"/>
      <c r="FHI10" s="301"/>
      <c r="FHJ10" s="301"/>
      <c r="FHK10" s="301"/>
      <c r="FHL10" s="301"/>
      <c r="FHM10" s="301"/>
      <c r="FHN10" s="301"/>
      <c r="FHO10" s="301"/>
      <c r="FHP10" s="301"/>
      <c r="FHQ10" s="301"/>
      <c r="FHR10" s="301"/>
      <c r="FHS10" s="301"/>
      <c r="FHT10" s="301"/>
      <c r="FHU10" s="301"/>
      <c r="FHV10" s="301"/>
      <c r="FHW10" s="301"/>
      <c r="FHX10" s="301"/>
      <c r="FHY10" s="301"/>
      <c r="FHZ10" s="301"/>
      <c r="FIA10" s="301"/>
      <c r="FIB10" s="301"/>
      <c r="FIC10" s="301"/>
      <c r="FID10" s="301"/>
      <c r="FIE10" s="301"/>
      <c r="FIF10" s="301"/>
      <c r="FIG10" s="301"/>
      <c r="FIH10" s="301"/>
      <c r="FII10" s="301"/>
      <c r="FIJ10" s="301"/>
      <c r="FIK10" s="301"/>
      <c r="FIL10" s="301"/>
      <c r="FIM10" s="301"/>
      <c r="FIN10" s="301"/>
      <c r="FIO10" s="301"/>
      <c r="FIP10" s="301"/>
      <c r="FIQ10" s="301"/>
      <c r="FIR10" s="301"/>
      <c r="FIS10" s="301"/>
      <c r="FIT10" s="301"/>
      <c r="FIU10" s="301"/>
      <c r="FIV10" s="301"/>
      <c r="FIW10" s="301"/>
      <c r="FIX10" s="301"/>
      <c r="FIY10" s="301"/>
      <c r="FIZ10" s="301"/>
      <c r="FJA10" s="301"/>
      <c r="FJB10" s="301"/>
      <c r="FJC10" s="301"/>
      <c r="FJD10" s="301"/>
      <c r="FJE10" s="301"/>
      <c r="FJF10" s="301"/>
      <c r="FJG10" s="301"/>
      <c r="FJH10" s="301"/>
      <c r="FJI10" s="301"/>
      <c r="FJJ10" s="301"/>
      <c r="FJK10" s="301"/>
      <c r="FJL10" s="301"/>
      <c r="FJM10" s="301"/>
      <c r="FJN10" s="301"/>
      <c r="FJO10" s="301"/>
      <c r="FJP10" s="301"/>
      <c r="FJQ10" s="301"/>
      <c r="FJR10" s="301"/>
      <c r="FJS10" s="301"/>
      <c r="FJT10" s="301"/>
      <c r="FJU10" s="301"/>
      <c r="FJV10" s="301"/>
      <c r="FJW10" s="301"/>
      <c r="FJX10" s="301"/>
      <c r="FJY10" s="301"/>
      <c r="FJZ10" s="301"/>
      <c r="FKA10" s="301"/>
      <c r="FKB10" s="301"/>
      <c r="FKC10" s="301"/>
      <c r="FKD10" s="301"/>
      <c r="FKE10" s="301"/>
      <c r="FKF10" s="301"/>
      <c r="FKG10" s="301"/>
      <c r="FKH10" s="301"/>
      <c r="FKI10" s="301"/>
      <c r="FKJ10" s="301"/>
      <c r="FKK10" s="301"/>
      <c r="FKL10" s="301"/>
      <c r="FKM10" s="301"/>
      <c r="FKN10" s="301"/>
      <c r="FKO10" s="301"/>
      <c r="FKP10" s="301"/>
      <c r="FKQ10" s="301"/>
      <c r="FKR10" s="301"/>
      <c r="FKS10" s="301"/>
      <c r="FKT10" s="301"/>
      <c r="FKU10" s="301"/>
      <c r="FKV10" s="301"/>
      <c r="FKW10" s="301"/>
      <c r="FKX10" s="301"/>
      <c r="FKY10" s="301"/>
      <c r="FKZ10" s="301"/>
      <c r="FLA10" s="301"/>
      <c r="FLB10" s="301"/>
      <c r="FLC10" s="301"/>
      <c r="FLD10" s="301"/>
      <c r="FLE10" s="301"/>
      <c r="FLF10" s="301"/>
      <c r="FLG10" s="301"/>
      <c r="FLH10" s="301"/>
      <c r="FLI10" s="301"/>
      <c r="FLJ10" s="301"/>
      <c r="FLK10" s="301"/>
      <c r="FLL10" s="301"/>
      <c r="FLM10" s="301"/>
      <c r="FLN10" s="301"/>
      <c r="FLO10" s="301"/>
      <c r="FLP10" s="301"/>
      <c r="FLQ10" s="301"/>
      <c r="FLR10" s="301"/>
      <c r="FLS10" s="301"/>
      <c r="FLT10" s="301"/>
      <c r="FLU10" s="301"/>
      <c r="FLV10" s="301"/>
      <c r="FLW10" s="301"/>
      <c r="FLX10" s="301"/>
      <c r="FLY10" s="301"/>
      <c r="FLZ10" s="301"/>
      <c r="FMA10" s="301"/>
      <c r="FMB10" s="301"/>
      <c r="FMC10" s="301"/>
      <c r="FMD10" s="301"/>
      <c r="FME10" s="301"/>
      <c r="FMF10" s="301"/>
      <c r="FMG10" s="301"/>
      <c r="FMH10" s="301"/>
      <c r="FMI10" s="301"/>
      <c r="FMJ10" s="301"/>
      <c r="FMK10" s="301"/>
      <c r="FML10" s="301"/>
      <c r="FMM10" s="301"/>
      <c r="FMN10" s="301"/>
      <c r="FMO10" s="301"/>
      <c r="FMP10" s="301"/>
      <c r="FMQ10" s="301"/>
      <c r="FMR10" s="301"/>
      <c r="FMS10" s="301"/>
      <c r="FMT10" s="301"/>
      <c r="FMU10" s="301"/>
      <c r="FMV10" s="301"/>
      <c r="FMW10" s="301"/>
      <c r="FMX10" s="301"/>
      <c r="FMY10" s="301"/>
      <c r="FMZ10" s="301"/>
      <c r="FNA10" s="301"/>
      <c r="FNB10" s="301"/>
      <c r="FNC10" s="301"/>
      <c r="FND10" s="301"/>
      <c r="FNE10" s="301"/>
      <c r="FNF10" s="301"/>
      <c r="FNG10" s="301"/>
      <c r="FNH10" s="301"/>
      <c r="FNI10" s="301"/>
      <c r="FNJ10" s="301"/>
      <c r="FNK10" s="301"/>
      <c r="FNL10" s="301"/>
      <c r="FNM10" s="301"/>
      <c r="FNN10" s="301"/>
      <c r="FNO10" s="301"/>
      <c r="FNP10" s="301"/>
      <c r="FNQ10" s="301"/>
      <c r="FNR10" s="301"/>
      <c r="FNS10" s="301"/>
      <c r="FNT10" s="301"/>
      <c r="FNU10" s="301"/>
      <c r="FNV10" s="301"/>
      <c r="FNW10" s="301"/>
      <c r="FNX10" s="301"/>
      <c r="FNY10" s="301"/>
      <c r="FNZ10" s="301"/>
      <c r="FOA10" s="301"/>
      <c r="FOB10" s="301"/>
      <c r="FOC10" s="301"/>
      <c r="FOD10" s="301"/>
      <c r="FOE10" s="301"/>
      <c r="FOF10" s="301"/>
      <c r="FOG10" s="301"/>
      <c r="FOH10" s="301"/>
      <c r="FOI10" s="301"/>
      <c r="FOJ10" s="301"/>
      <c r="FOK10" s="301"/>
      <c r="FOL10" s="301"/>
      <c r="FOM10" s="301"/>
      <c r="FON10" s="301"/>
      <c r="FOO10" s="301"/>
      <c r="FOP10" s="301"/>
      <c r="FOQ10" s="301"/>
      <c r="FOR10" s="301"/>
      <c r="FOS10" s="301"/>
      <c r="FOT10" s="301"/>
      <c r="FOU10" s="301"/>
      <c r="FOV10" s="301"/>
      <c r="FOW10" s="301"/>
      <c r="FOX10" s="301"/>
      <c r="FOY10" s="301"/>
      <c r="FOZ10" s="301"/>
      <c r="FPA10" s="301"/>
      <c r="FPB10" s="301"/>
      <c r="FPC10" s="301"/>
      <c r="FPD10" s="301"/>
      <c r="FPE10" s="301"/>
      <c r="FPF10" s="301"/>
      <c r="FPG10" s="301"/>
      <c r="FPH10" s="301"/>
      <c r="FPI10" s="301"/>
      <c r="FPJ10" s="301"/>
      <c r="FPK10" s="301"/>
      <c r="FPL10" s="301"/>
      <c r="FPM10" s="301"/>
      <c r="FPN10" s="301"/>
      <c r="FPO10" s="301"/>
      <c r="FPP10" s="301"/>
      <c r="FPQ10" s="301"/>
      <c r="FPR10" s="301"/>
      <c r="FPS10" s="301"/>
      <c r="FPT10" s="301"/>
      <c r="FPU10" s="301"/>
      <c r="FPV10" s="301"/>
      <c r="FPW10" s="301"/>
      <c r="FPX10" s="301"/>
      <c r="FPY10" s="301"/>
      <c r="FPZ10" s="301"/>
      <c r="FQA10" s="301"/>
      <c r="FQB10" s="301"/>
      <c r="FQC10" s="301"/>
      <c r="FQD10" s="301"/>
      <c r="FQE10" s="301"/>
      <c r="FQF10" s="301"/>
      <c r="FQG10" s="301"/>
      <c r="FQH10" s="301"/>
      <c r="FQI10" s="301"/>
      <c r="FQJ10" s="301"/>
      <c r="FQK10" s="301"/>
      <c r="FQL10" s="301"/>
      <c r="FQM10" s="301"/>
      <c r="FQN10" s="301"/>
      <c r="FQO10" s="301"/>
      <c r="FQP10" s="301"/>
      <c r="FQQ10" s="301"/>
      <c r="FQR10" s="301"/>
      <c r="FQS10" s="301"/>
      <c r="FQT10" s="301"/>
      <c r="FQU10" s="301"/>
      <c r="FQV10" s="301"/>
      <c r="FQW10" s="301"/>
      <c r="FQX10" s="301"/>
      <c r="FQY10" s="301"/>
      <c r="FQZ10" s="301"/>
      <c r="FRA10" s="301"/>
      <c r="FRB10" s="301"/>
      <c r="FRC10" s="301"/>
      <c r="FRD10" s="301"/>
      <c r="FRE10" s="301"/>
      <c r="FRF10" s="301"/>
      <c r="FRG10" s="301"/>
      <c r="FRH10" s="301"/>
      <c r="FRI10" s="301"/>
      <c r="FRJ10" s="301"/>
      <c r="FRK10" s="301"/>
      <c r="FRL10" s="301"/>
      <c r="FRM10" s="301"/>
      <c r="FRN10" s="301"/>
      <c r="FRO10" s="301"/>
      <c r="FRP10" s="301"/>
      <c r="FRQ10" s="301"/>
      <c r="FRR10" s="301"/>
      <c r="FRS10" s="301"/>
      <c r="FRT10" s="301"/>
      <c r="FRU10" s="301"/>
      <c r="FRV10" s="301"/>
      <c r="FRW10" s="301"/>
      <c r="FRX10" s="301"/>
      <c r="FRY10" s="301"/>
      <c r="FRZ10" s="301"/>
      <c r="FSA10" s="301"/>
      <c r="FSB10" s="301"/>
      <c r="FSC10" s="301"/>
      <c r="FSD10" s="301"/>
      <c r="FSE10" s="301"/>
      <c r="FSF10" s="301"/>
      <c r="FSG10" s="301"/>
      <c r="FSH10" s="301"/>
      <c r="FSI10" s="301"/>
      <c r="FSJ10" s="301"/>
      <c r="FSK10" s="301"/>
      <c r="FSL10" s="301"/>
      <c r="FSM10" s="301"/>
      <c r="FSN10" s="301"/>
      <c r="FSO10" s="301"/>
      <c r="FSP10" s="301"/>
      <c r="FSQ10" s="301"/>
      <c r="FSR10" s="301"/>
      <c r="FSS10" s="301"/>
      <c r="FST10" s="301"/>
      <c r="FSU10" s="301"/>
      <c r="FSV10" s="301"/>
      <c r="FSW10" s="301"/>
      <c r="FSX10" s="301"/>
      <c r="FSY10" s="301"/>
      <c r="FSZ10" s="301"/>
      <c r="FTA10" s="301"/>
      <c r="FTB10" s="301"/>
      <c r="FTC10" s="301"/>
      <c r="FTD10" s="301"/>
      <c r="FTE10" s="301"/>
      <c r="FTF10" s="301"/>
      <c r="FTG10" s="301"/>
      <c r="FTH10" s="301"/>
      <c r="FTI10" s="301"/>
      <c r="FTJ10" s="301"/>
      <c r="FTK10" s="301"/>
      <c r="FTL10" s="301"/>
      <c r="FTM10" s="301"/>
      <c r="FTN10" s="301"/>
      <c r="FTO10" s="301"/>
      <c r="FTP10" s="301"/>
      <c r="FTQ10" s="301"/>
      <c r="FTR10" s="301"/>
      <c r="FTS10" s="301"/>
      <c r="FTT10" s="301"/>
      <c r="FTU10" s="301"/>
      <c r="FTV10" s="301"/>
      <c r="FTW10" s="301"/>
      <c r="FTX10" s="301"/>
      <c r="FTY10" s="301"/>
      <c r="FTZ10" s="301"/>
      <c r="FUA10" s="301"/>
      <c r="FUB10" s="301"/>
      <c r="FUC10" s="301"/>
      <c r="FUD10" s="301"/>
      <c r="FUE10" s="301"/>
      <c r="FUF10" s="301"/>
      <c r="FUG10" s="301"/>
      <c r="FUH10" s="301"/>
      <c r="FUI10" s="301"/>
      <c r="FUJ10" s="301"/>
      <c r="FUK10" s="301"/>
      <c r="FUL10" s="301"/>
      <c r="FUM10" s="301"/>
      <c r="FUN10" s="301"/>
      <c r="FUO10" s="301"/>
      <c r="FUP10" s="301"/>
      <c r="FUQ10" s="301"/>
      <c r="FUR10" s="301"/>
      <c r="FUS10" s="301"/>
      <c r="FUT10" s="301"/>
      <c r="FUU10" s="301"/>
      <c r="FUV10" s="301"/>
      <c r="FUW10" s="301"/>
      <c r="FUX10" s="301"/>
      <c r="FUY10" s="301"/>
      <c r="FUZ10" s="301"/>
      <c r="FVA10" s="301"/>
      <c r="FVB10" s="301"/>
      <c r="FVC10" s="301"/>
      <c r="FVD10" s="301"/>
      <c r="FVE10" s="301"/>
      <c r="FVF10" s="301"/>
      <c r="FVG10" s="301"/>
      <c r="FVH10" s="301"/>
      <c r="FVI10" s="301"/>
      <c r="FVJ10" s="301"/>
      <c r="FVK10" s="301"/>
      <c r="FVL10" s="301"/>
      <c r="FVM10" s="301"/>
      <c r="FVN10" s="301"/>
      <c r="FVO10" s="301"/>
      <c r="FVP10" s="301"/>
      <c r="FVQ10" s="301"/>
      <c r="FVR10" s="301"/>
      <c r="FVS10" s="301"/>
      <c r="FVT10" s="301"/>
      <c r="FVU10" s="301"/>
      <c r="FVV10" s="301"/>
      <c r="FVW10" s="301"/>
      <c r="FVX10" s="301"/>
      <c r="FVY10" s="301"/>
      <c r="FVZ10" s="301"/>
      <c r="FWA10" s="301"/>
      <c r="FWB10" s="301"/>
      <c r="FWC10" s="301"/>
      <c r="FWD10" s="301"/>
      <c r="FWE10" s="301"/>
      <c r="FWF10" s="301"/>
      <c r="FWG10" s="301"/>
      <c r="FWH10" s="301"/>
      <c r="FWI10" s="301"/>
      <c r="FWJ10" s="301"/>
      <c r="FWK10" s="301"/>
      <c r="FWL10" s="301"/>
      <c r="FWM10" s="301"/>
      <c r="FWN10" s="301"/>
      <c r="FWO10" s="301"/>
      <c r="FWP10" s="301"/>
      <c r="FWQ10" s="301"/>
      <c r="FWR10" s="301"/>
      <c r="FWS10" s="301"/>
      <c r="FWT10" s="301"/>
      <c r="FWU10" s="301"/>
      <c r="FWV10" s="301"/>
      <c r="FWW10" s="301"/>
      <c r="FWX10" s="301"/>
      <c r="FWY10" s="301"/>
      <c r="FWZ10" s="301"/>
      <c r="FXA10" s="301"/>
      <c r="FXB10" s="301"/>
      <c r="FXC10" s="301"/>
      <c r="FXD10" s="301"/>
      <c r="FXE10" s="301"/>
      <c r="FXF10" s="301"/>
      <c r="FXG10" s="301"/>
      <c r="FXH10" s="301"/>
      <c r="FXI10" s="301"/>
      <c r="FXJ10" s="301"/>
      <c r="FXK10" s="301"/>
      <c r="FXL10" s="301"/>
      <c r="FXM10" s="301"/>
      <c r="FXN10" s="301"/>
      <c r="FXO10" s="301"/>
      <c r="FXP10" s="301"/>
      <c r="FXQ10" s="301"/>
      <c r="FXR10" s="301"/>
      <c r="FXS10" s="301"/>
      <c r="FXT10" s="301"/>
      <c r="FXU10" s="301"/>
      <c r="FXV10" s="301"/>
      <c r="FXW10" s="301"/>
      <c r="FXX10" s="301"/>
      <c r="FXY10" s="301"/>
      <c r="FXZ10" s="301"/>
      <c r="FYA10" s="301"/>
      <c r="FYB10" s="301"/>
      <c r="FYC10" s="301"/>
      <c r="FYD10" s="301"/>
      <c r="FYE10" s="301"/>
      <c r="FYF10" s="301"/>
      <c r="FYG10" s="301"/>
      <c r="FYH10" s="301"/>
      <c r="FYI10" s="301"/>
      <c r="FYJ10" s="301"/>
      <c r="FYK10" s="301"/>
      <c r="FYL10" s="301"/>
      <c r="FYM10" s="301"/>
      <c r="FYN10" s="301"/>
      <c r="FYO10" s="301"/>
      <c r="FYP10" s="301"/>
      <c r="FYQ10" s="301"/>
      <c r="FYR10" s="301"/>
      <c r="FYS10" s="301"/>
      <c r="FYT10" s="301"/>
      <c r="FYU10" s="301"/>
      <c r="FYV10" s="301"/>
      <c r="FYW10" s="301"/>
      <c r="FYX10" s="301"/>
      <c r="FYY10" s="301"/>
      <c r="FYZ10" s="301"/>
      <c r="FZA10" s="301"/>
      <c r="FZB10" s="301"/>
      <c r="FZC10" s="301"/>
      <c r="FZD10" s="301"/>
      <c r="FZE10" s="301"/>
      <c r="FZF10" s="301"/>
      <c r="FZG10" s="301"/>
      <c r="FZH10" s="301"/>
      <c r="FZI10" s="301"/>
      <c r="FZJ10" s="301"/>
      <c r="FZK10" s="301"/>
      <c r="FZL10" s="301"/>
      <c r="FZM10" s="301"/>
      <c r="FZN10" s="301"/>
      <c r="FZO10" s="301"/>
      <c r="FZP10" s="301"/>
      <c r="FZQ10" s="301"/>
      <c r="FZR10" s="301"/>
      <c r="FZS10" s="301"/>
      <c r="FZT10" s="301"/>
      <c r="FZU10" s="301"/>
      <c r="FZV10" s="301"/>
      <c r="FZW10" s="301"/>
      <c r="FZX10" s="301"/>
      <c r="FZY10" s="301"/>
      <c r="FZZ10" s="301"/>
      <c r="GAA10" s="301"/>
      <c r="GAB10" s="301"/>
      <c r="GAC10" s="301"/>
      <c r="GAD10" s="301"/>
      <c r="GAE10" s="301"/>
      <c r="GAF10" s="301"/>
      <c r="GAG10" s="301"/>
      <c r="GAH10" s="301"/>
      <c r="GAI10" s="301"/>
      <c r="GAJ10" s="301"/>
      <c r="GAK10" s="301"/>
      <c r="GAL10" s="301"/>
      <c r="GAM10" s="301"/>
      <c r="GAN10" s="301"/>
      <c r="GAO10" s="301"/>
      <c r="GAP10" s="301"/>
      <c r="GAQ10" s="301"/>
      <c r="GAR10" s="301"/>
      <c r="GAS10" s="301"/>
      <c r="GAT10" s="301"/>
      <c r="GAU10" s="301"/>
      <c r="GAV10" s="301"/>
      <c r="GAW10" s="301"/>
      <c r="GAX10" s="301"/>
      <c r="GAY10" s="301"/>
      <c r="GAZ10" s="301"/>
      <c r="GBA10" s="301"/>
      <c r="GBB10" s="301"/>
      <c r="GBC10" s="301"/>
      <c r="GBD10" s="301"/>
      <c r="GBE10" s="301"/>
      <c r="GBF10" s="301"/>
      <c r="GBG10" s="301"/>
      <c r="GBH10" s="301"/>
      <c r="GBI10" s="301"/>
      <c r="GBJ10" s="301"/>
      <c r="GBK10" s="301"/>
      <c r="GBL10" s="301"/>
      <c r="GBM10" s="301"/>
      <c r="GBN10" s="301"/>
      <c r="GBO10" s="301"/>
      <c r="GBP10" s="301"/>
      <c r="GBQ10" s="301"/>
      <c r="GBR10" s="301"/>
      <c r="GBS10" s="301"/>
      <c r="GBT10" s="301"/>
      <c r="GBU10" s="301"/>
      <c r="GBV10" s="301"/>
      <c r="GBW10" s="301"/>
      <c r="GBX10" s="301"/>
      <c r="GBY10" s="301"/>
      <c r="GBZ10" s="301"/>
      <c r="GCA10" s="301"/>
      <c r="GCB10" s="301"/>
      <c r="GCC10" s="301"/>
      <c r="GCD10" s="301"/>
      <c r="GCE10" s="301"/>
      <c r="GCF10" s="301"/>
      <c r="GCG10" s="301"/>
      <c r="GCH10" s="301"/>
      <c r="GCI10" s="301"/>
      <c r="GCJ10" s="301"/>
      <c r="GCK10" s="301"/>
      <c r="GCL10" s="301"/>
      <c r="GCM10" s="301"/>
      <c r="GCN10" s="301"/>
      <c r="GCO10" s="301"/>
      <c r="GCP10" s="301"/>
      <c r="GCQ10" s="301"/>
      <c r="GCR10" s="301"/>
      <c r="GCS10" s="301"/>
      <c r="GCT10" s="301"/>
      <c r="GCU10" s="301"/>
      <c r="GCV10" s="301"/>
      <c r="GCW10" s="301"/>
      <c r="GCX10" s="301"/>
      <c r="GCY10" s="301"/>
      <c r="GCZ10" s="301"/>
      <c r="GDA10" s="301"/>
      <c r="GDB10" s="301"/>
      <c r="GDC10" s="301"/>
      <c r="GDD10" s="301"/>
      <c r="GDE10" s="301"/>
      <c r="GDF10" s="301"/>
      <c r="GDG10" s="301"/>
      <c r="GDH10" s="301"/>
      <c r="GDI10" s="301"/>
      <c r="GDJ10" s="301"/>
      <c r="GDK10" s="301"/>
      <c r="GDL10" s="301"/>
      <c r="GDM10" s="301"/>
      <c r="GDN10" s="301"/>
      <c r="GDO10" s="301"/>
      <c r="GDP10" s="301"/>
      <c r="GDQ10" s="301"/>
      <c r="GDR10" s="301"/>
      <c r="GDS10" s="301"/>
      <c r="GDT10" s="301"/>
      <c r="GDU10" s="301"/>
      <c r="GDV10" s="301"/>
      <c r="GDW10" s="301"/>
      <c r="GDX10" s="301"/>
      <c r="GDY10" s="301"/>
      <c r="GDZ10" s="301"/>
      <c r="GEA10" s="301"/>
      <c r="GEB10" s="301"/>
      <c r="GEC10" s="301"/>
      <c r="GED10" s="301"/>
      <c r="GEE10" s="301"/>
      <c r="GEF10" s="301"/>
      <c r="GEG10" s="301"/>
      <c r="GEH10" s="301"/>
      <c r="GEI10" s="301"/>
      <c r="GEJ10" s="301"/>
      <c r="GEK10" s="301"/>
      <c r="GEL10" s="301"/>
      <c r="GEM10" s="301"/>
      <c r="GEN10" s="301"/>
      <c r="GEO10" s="301"/>
      <c r="GEP10" s="301"/>
      <c r="GEQ10" s="301"/>
      <c r="GER10" s="301"/>
      <c r="GES10" s="301"/>
      <c r="GET10" s="301"/>
      <c r="GEU10" s="301"/>
      <c r="GEV10" s="301"/>
      <c r="GEW10" s="301"/>
      <c r="GEX10" s="301"/>
      <c r="GEY10" s="301"/>
      <c r="GEZ10" s="301"/>
      <c r="GFA10" s="301"/>
      <c r="GFB10" s="301"/>
      <c r="GFC10" s="301"/>
      <c r="GFD10" s="301"/>
      <c r="GFE10" s="301"/>
      <c r="GFF10" s="301"/>
      <c r="GFG10" s="301"/>
      <c r="GFH10" s="301"/>
      <c r="GFI10" s="301"/>
      <c r="GFJ10" s="301"/>
      <c r="GFK10" s="301"/>
      <c r="GFL10" s="301"/>
      <c r="GFM10" s="301"/>
      <c r="GFN10" s="301"/>
      <c r="GFO10" s="301"/>
      <c r="GFP10" s="301"/>
      <c r="GFQ10" s="301"/>
      <c r="GFR10" s="301"/>
      <c r="GFS10" s="301"/>
      <c r="GFT10" s="301"/>
      <c r="GFU10" s="301"/>
      <c r="GFV10" s="301"/>
      <c r="GFW10" s="301"/>
      <c r="GFX10" s="301"/>
      <c r="GFY10" s="301"/>
      <c r="GFZ10" s="301"/>
      <c r="GGA10" s="301"/>
      <c r="GGB10" s="301"/>
      <c r="GGC10" s="301"/>
      <c r="GGD10" s="301"/>
      <c r="GGE10" s="301"/>
      <c r="GGF10" s="301"/>
      <c r="GGG10" s="301"/>
      <c r="GGH10" s="301"/>
      <c r="GGI10" s="301"/>
      <c r="GGJ10" s="301"/>
      <c r="GGK10" s="301"/>
      <c r="GGL10" s="301"/>
      <c r="GGM10" s="301"/>
      <c r="GGN10" s="301"/>
      <c r="GGO10" s="301"/>
      <c r="GGP10" s="301"/>
      <c r="GGQ10" s="301"/>
      <c r="GGR10" s="301"/>
      <c r="GGS10" s="301"/>
      <c r="GGT10" s="301"/>
      <c r="GGU10" s="301"/>
      <c r="GGV10" s="301"/>
      <c r="GGW10" s="301"/>
      <c r="GGX10" s="301"/>
      <c r="GGY10" s="301"/>
      <c r="GGZ10" s="301"/>
      <c r="GHA10" s="301"/>
      <c r="GHB10" s="301"/>
      <c r="GHC10" s="301"/>
      <c r="GHD10" s="301"/>
      <c r="GHE10" s="301"/>
      <c r="GHF10" s="301"/>
      <c r="GHG10" s="301"/>
      <c r="GHH10" s="301"/>
      <c r="GHI10" s="301"/>
      <c r="GHJ10" s="301"/>
      <c r="GHK10" s="301"/>
      <c r="GHL10" s="301"/>
      <c r="GHM10" s="301"/>
      <c r="GHN10" s="301"/>
      <c r="GHO10" s="301"/>
      <c r="GHP10" s="301"/>
      <c r="GHQ10" s="301"/>
      <c r="GHR10" s="301"/>
      <c r="GHS10" s="301"/>
      <c r="GHT10" s="301"/>
      <c r="GHU10" s="301"/>
      <c r="GHV10" s="301"/>
      <c r="GHW10" s="301"/>
      <c r="GHX10" s="301"/>
      <c r="GHY10" s="301"/>
      <c r="GHZ10" s="301"/>
      <c r="GIA10" s="301"/>
      <c r="GIB10" s="301"/>
      <c r="GIC10" s="301"/>
      <c r="GID10" s="301"/>
      <c r="GIE10" s="301"/>
      <c r="GIF10" s="301"/>
      <c r="GIG10" s="301"/>
      <c r="GIH10" s="301"/>
      <c r="GII10" s="301"/>
      <c r="GIJ10" s="301"/>
      <c r="GIK10" s="301"/>
      <c r="GIL10" s="301"/>
      <c r="GIM10" s="301"/>
      <c r="GIN10" s="301"/>
      <c r="GIO10" s="301"/>
      <c r="GIP10" s="301"/>
      <c r="GIQ10" s="301"/>
      <c r="GIR10" s="301"/>
      <c r="GIS10" s="301"/>
      <c r="GIT10" s="301"/>
      <c r="GIU10" s="301"/>
      <c r="GIV10" s="301"/>
      <c r="GIW10" s="301"/>
      <c r="GIX10" s="301"/>
      <c r="GIY10" s="301"/>
      <c r="GIZ10" s="301"/>
      <c r="GJA10" s="301"/>
      <c r="GJB10" s="301"/>
      <c r="GJC10" s="301"/>
      <c r="GJD10" s="301"/>
      <c r="GJE10" s="301"/>
      <c r="GJF10" s="301"/>
      <c r="GJG10" s="301"/>
      <c r="GJH10" s="301"/>
      <c r="GJI10" s="301"/>
      <c r="GJJ10" s="301"/>
      <c r="GJK10" s="301"/>
      <c r="GJL10" s="301"/>
      <c r="GJM10" s="301"/>
      <c r="GJN10" s="301"/>
      <c r="GJO10" s="301"/>
      <c r="GJP10" s="301"/>
      <c r="GJQ10" s="301"/>
      <c r="GJR10" s="301"/>
      <c r="GJS10" s="301"/>
      <c r="GJT10" s="301"/>
      <c r="GJU10" s="301"/>
      <c r="GJV10" s="301"/>
      <c r="GJW10" s="301"/>
      <c r="GJX10" s="301"/>
      <c r="GJY10" s="301"/>
      <c r="GJZ10" s="301"/>
      <c r="GKA10" s="301"/>
      <c r="GKB10" s="301"/>
      <c r="GKC10" s="301"/>
      <c r="GKD10" s="301"/>
      <c r="GKE10" s="301"/>
      <c r="GKF10" s="301"/>
      <c r="GKG10" s="301"/>
      <c r="GKH10" s="301"/>
      <c r="GKI10" s="301"/>
      <c r="GKJ10" s="301"/>
      <c r="GKK10" s="301"/>
      <c r="GKL10" s="301"/>
      <c r="GKM10" s="301"/>
      <c r="GKN10" s="301"/>
      <c r="GKO10" s="301"/>
      <c r="GKP10" s="301"/>
      <c r="GKQ10" s="301"/>
      <c r="GKR10" s="301"/>
      <c r="GKS10" s="301"/>
      <c r="GKT10" s="301"/>
      <c r="GKU10" s="301"/>
      <c r="GKV10" s="301"/>
      <c r="GKW10" s="301"/>
      <c r="GKX10" s="301"/>
      <c r="GKY10" s="301"/>
      <c r="GKZ10" s="301"/>
      <c r="GLA10" s="301"/>
      <c r="GLB10" s="301"/>
      <c r="GLC10" s="301"/>
      <c r="GLD10" s="301"/>
      <c r="GLE10" s="301"/>
      <c r="GLF10" s="301"/>
      <c r="GLG10" s="301"/>
      <c r="GLH10" s="301"/>
      <c r="GLI10" s="301"/>
      <c r="GLJ10" s="301"/>
      <c r="GLK10" s="301"/>
      <c r="GLL10" s="301"/>
      <c r="GLM10" s="301"/>
      <c r="GLN10" s="301"/>
      <c r="GLO10" s="301"/>
      <c r="GLP10" s="301"/>
      <c r="GLQ10" s="301"/>
      <c r="GLR10" s="301"/>
      <c r="GLS10" s="301"/>
      <c r="GLT10" s="301"/>
      <c r="GLU10" s="301"/>
      <c r="GLV10" s="301"/>
      <c r="GLW10" s="301"/>
      <c r="GLX10" s="301"/>
      <c r="GLY10" s="301"/>
      <c r="GLZ10" s="301"/>
      <c r="GMA10" s="301"/>
      <c r="GMB10" s="301"/>
      <c r="GMC10" s="301"/>
      <c r="GMD10" s="301"/>
      <c r="GME10" s="301"/>
      <c r="GMF10" s="301"/>
      <c r="GMG10" s="301"/>
      <c r="GMH10" s="301"/>
      <c r="GMI10" s="301"/>
      <c r="GMJ10" s="301"/>
      <c r="GMK10" s="301"/>
      <c r="GML10" s="301"/>
      <c r="GMM10" s="301"/>
      <c r="GMN10" s="301"/>
      <c r="GMO10" s="301"/>
      <c r="GMP10" s="301"/>
      <c r="GMQ10" s="301"/>
      <c r="GMR10" s="301"/>
      <c r="GMS10" s="301"/>
      <c r="GMT10" s="301"/>
      <c r="GMU10" s="301"/>
      <c r="GMV10" s="301"/>
      <c r="GMW10" s="301"/>
      <c r="GMX10" s="301"/>
      <c r="GMY10" s="301"/>
      <c r="GMZ10" s="301"/>
      <c r="GNA10" s="301"/>
      <c r="GNB10" s="301"/>
      <c r="GNC10" s="301"/>
      <c r="GND10" s="301"/>
      <c r="GNE10" s="301"/>
      <c r="GNF10" s="301"/>
      <c r="GNG10" s="301"/>
      <c r="GNH10" s="301"/>
      <c r="GNI10" s="301"/>
      <c r="GNJ10" s="301"/>
      <c r="GNK10" s="301"/>
      <c r="GNL10" s="301"/>
      <c r="GNM10" s="301"/>
      <c r="GNN10" s="301"/>
      <c r="GNO10" s="301"/>
      <c r="GNP10" s="301"/>
      <c r="GNQ10" s="301"/>
      <c r="GNR10" s="301"/>
      <c r="GNS10" s="301"/>
      <c r="GNT10" s="301"/>
      <c r="GNU10" s="301"/>
      <c r="GNV10" s="301"/>
      <c r="GNW10" s="301"/>
      <c r="GNX10" s="301"/>
      <c r="GNY10" s="301"/>
      <c r="GNZ10" s="301"/>
      <c r="GOA10" s="301"/>
      <c r="GOB10" s="301"/>
      <c r="GOC10" s="301"/>
      <c r="GOD10" s="301"/>
      <c r="GOE10" s="301"/>
      <c r="GOF10" s="301"/>
      <c r="GOG10" s="301"/>
      <c r="GOH10" s="301"/>
      <c r="GOI10" s="301"/>
      <c r="GOJ10" s="301"/>
      <c r="GOK10" s="301"/>
      <c r="GOL10" s="301"/>
      <c r="GOM10" s="301"/>
      <c r="GON10" s="301"/>
      <c r="GOO10" s="301"/>
      <c r="GOP10" s="301"/>
      <c r="GOQ10" s="301"/>
      <c r="GOR10" s="301"/>
      <c r="GOS10" s="301"/>
      <c r="GOT10" s="301"/>
      <c r="GOU10" s="301"/>
      <c r="GOV10" s="301"/>
      <c r="GOW10" s="301"/>
      <c r="GOX10" s="301"/>
      <c r="GOY10" s="301"/>
      <c r="GOZ10" s="301"/>
      <c r="GPA10" s="301"/>
      <c r="GPB10" s="301"/>
      <c r="GPC10" s="301"/>
      <c r="GPD10" s="301"/>
      <c r="GPE10" s="301"/>
      <c r="GPF10" s="301"/>
      <c r="GPG10" s="301"/>
      <c r="GPH10" s="301"/>
      <c r="GPI10" s="301"/>
      <c r="GPJ10" s="301"/>
      <c r="GPK10" s="301"/>
      <c r="GPL10" s="301"/>
      <c r="GPM10" s="301"/>
      <c r="GPN10" s="301"/>
      <c r="GPO10" s="301"/>
      <c r="GPP10" s="301"/>
      <c r="GPQ10" s="301"/>
      <c r="GPR10" s="301"/>
      <c r="GPS10" s="301"/>
      <c r="GPT10" s="301"/>
      <c r="GPU10" s="301"/>
      <c r="GPV10" s="301"/>
      <c r="GPW10" s="301"/>
      <c r="GPX10" s="301"/>
      <c r="GPY10" s="301"/>
      <c r="GPZ10" s="301"/>
      <c r="GQA10" s="301"/>
      <c r="GQB10" s="301"/>
      <c r="GQC10" s="301"/>
      <c r="GQD10" s="301"/>
      <c r="GQE10" s="301"/>
      <c r="GQF10" s="301"/>
      <c r="GQG10" s="301"/>
      <c r="GQH10" s="301"/>
      <c r="GQI10" s="301"/>
      <c r="GQJ10" s="301"/>
      <c r="GQK10" s="301"/>
      <c r="GQL10" s="301"/>
      <c r="GQM10" s="301"/>
      <c r="GQN10" s="301"/>
      <c r="GQO10" s="301"/>
      <c r="GQP10" s="301"/>
      <c r="GQQ10" s="301"/>
      <c r="GQR10" s="301"/>
      <c r="GQS10" s="301"/>
      <c r="GQT10" s="301"/>
      <c r="GQU10" s="301"/>
      <c r="GQV10" s="301"/>
      <c r="GQW10" s="301"/>
      <c r="GQX10" s="301"/>
      <c r="GQY10" s="301"/>
      <c r="GQZ10" s="301"/>
      <c r="GRA10" s="301"/>
      <c r="GRB10" s="301"/>
      <c r="GRC10" s="301"/>
      <c r="GRD10" s="301"/>
      <c r="GRE10" s="301"/>
      <c r="GRF10" s="301"/>
      <c r="GRG10" s="301"/>
      <c r="GRH10" s="301"/>
      <c r="GRI10" s="301"/>
      <c r="GRJ10" s="301"/>
      <c r="GRK10" s="301"/>
      <c r="GRL10" s="301"/>
      <c r="GRM10" s="301"/>
      <c r="GRN10" s="301"/>
      <c r="GRO10" s="301"/>
      <c r="GRP10" s="301"/>
      <c r="GRQ10" s="301"/>
      <c r="GRR10" s="301"/>
      <c r="GRS10" s="301"/>
      <c r="GRT10" s="301"/>
      <c r="GRU10" s="301"/>
      <c r="GRV10" s="301"/>
      <c r="GRW10" s="301"/>
      <c r="GRX10" s="301"/>
      <c r="GRY10" s="301"/>
      <c r="GRZ10" s="301"/>
      <c r="GSA10" s="301"/>
      <c r="GSB10" s="301"/>
      <c r="GSC10" s="301"/>
      <c r="GSD10" s="301"/>
      <c r="GSE10" s="301"/>
      <c r="GSF10" s="301"/>
      <c r="GSG10" s="301"/>
      <c r="GSH10" s="301"/>
      <c r="GSI10" s="301"/>
      <c r="GSJ10" s="301"/>
      <c r="GSK10" s="301"/>
      <c r="GSL10" s="301"/>
      <c r="GSM10" s="301"/>
      <c r="GSN10" s="301"/>
      <c r="GSO10" s="301"/>
      <c r="GSP10" s="301"/>
      <c r="GSQ10" s="301"/>
      <c r="GSR10" s="301"/>
      <c r="GSS10" s="301"/>
      <c r="GST10" s="301"/>
      <c r="GSU10" s="301"/>
      <c r="GSV10" s="301"/>
      <c r="GSW10" s="301"/>
      <c r="GSX10" s="301"/>
      <c r="GSY10" s="301"/>
      <c r="GSZ10" s="301"/>
      <c r="GTA10" s="301"/>
      <c r="GTB10" s="301"/>
      <c r="GTC10" s="301"/>
      <c r="GTD10" s="301"/>
      <c r="GTE10" s="301"/>
      <c r="GTF10" s="301"/>
      <c r="GTG10" s="301"/>
      <c r="GTH10" s="301"/>
      <c r="GTI10" s="301"/>
      <c r="GTJ10" s="301"/>
      <c r="GTK10" s="301"/>
      <c r="GTL10" s="301"/>
      <c r="GTM10" s="301"/>
      <c r="GTN10" s="301"/>
      <c r="GTO10" s="301"/>
      <c r="GTP10" s="301"/>
      <c r="GTQ10" s="301"/>
      <c r="GTR10" s="301"/>
      <c r="GTS10" s="301"/>
      <c r="GTT10" s="301"/>
      <c r="GTU10" s="301"/>
      <c r="GTV10" s="301"/>
      <c r="GTW10" s="301"/>
      <c r="GTX10" s="301"/>
      <c r="GTY10" s="301"/>
      <c r="GTZ10" s="301"/>
      <c r="GUA10" s="301"/>
      <c r="GUB10" s="301"/>
      <c r="GUC10" s="301"/>
      <c r="GUD10" s="301"/>
      <c r="GUE10" s="301"/>
      <c r="GUF10" s="301"/>
      <c r="GUG10" s="301"/>
      <c r="GUH10" s="301"/>
      <c r="GUI10" s="301"/>
      <c r="GUJ10" s="301"/>
      <c r="GUK10" s="301"/>
      <c r="GUL10" s="301"/>
      <c r="GUM10" s="301"/>
      <c r="GUN10" s="301"/>
      <c r="GUO10" s="301"/>
      <c r="GUP10" s="301"/>
      <c r="GUQ10" s="301"/>
      <c r="GUR10" s="301"/>
      <c r="GUS10" s="301"/>
      <c r="GUT10" s="301"/>
      <c r="GUU10" s="301"/>
      <c r="GUV10" s="301"/>
      <c r="GUW10" s="301"/>
      <c r="GUX10" s="301"/>
      <c r="GUY10" s="301"/>
      <c r="GUZ10" s="301"/>
      <c r="GVA10" s="301"/>
      <c r="GVB10" s="301"/>
      <c r="GVC10" s="301"/>
      <c r="GVD10" s="301"/>
      <c r="GVE10" s="301"/>
      <c r="GVF10" s="301"/>
      <c r="GVG10" s="301"/>
      <c r="GVH10" s="301"/>
      <c r="GVI10" s="301"/>
      <c r="GVJ10" s="301"/>
      <c r="GVK10" s="301"/>
      <c r="GVL10" s="301"/>
      <c r="GVM10" s="301"/>
      <c r="GVN10" s="301"/>
      <c r="GVO10" s="301"/>
      <c r="GVP10" s="301"/>
      <c r="GVQ10" s="301"/>
      <c r="GVR10" s="301"/>
      <c r="GVS10" s="301"/>
      <c r="GVT10" s="301"/>
      <c r="GVU10" s="301"/>
      <c r="GVV10" s="301"/>
      <c r="GVW10" s="301"/>
      <c r="GVX10" s="301"/>
      <c r="GVY10" s="301"/>
      <c r="GVZ10" s="301"/>
      <c r="GWA10" s="301"/>
      <c r="GWB10" s="301"/>
      <c r="GWC10" s="301"/>
      <c r="GWD10" s="301"/>
      <c r="GWE10" s="301"/>
      <c r="GWF10" s="301"/>
      <c r="GWG10" s="301"/>
      <c r="GWH10" s="301"/>
      <c r="GWI10" s="301"/>
      <c r="GWJ10" s="301"/>
      <c r="GWK10" s="301"/>
      <c r="GWL10" s="301"/>
      <c r="GWM10" s="301"/>
      <c r="GWN10" s="301"/>
      <c r="GWO10" s="301"/>
      <c r="GWP10" s="301"/>
      <c r="GWQ10" s="301"/>
      <c r="GWR10" s="301"/>
      <c r="GWS10" s="301"/>
      <c r="GWT10" s="301"/>
      <c r="GWU10" s="301"/>
      <c r="GWV10" s="301"/>
      <c r="GWW10" s="301"/>
      <c r="GWX10" s="301"/>
      <c r="GWY10" s="301"/>
      <c r="GWZ10" s="301"/>
      <c r="GXA10" s="301"/>
      <c r="GXB10" s="301"/>
      <c r="GXC10" s="301"/>
      <c r="GXD10" s="301"/>
      <c r="GXE10" s="301"/>
      <c r="GXF10" s="301"/>
      <c r="GXG10" s="301"/>
      <c r="GXH10" s="301"/>
      <c r="GXI10" s="301"/>
      <c r="GXJ10" s="301"/>
      <c r="GXK10" s="301"/>
      <c r="GXL10" s="301"/>
      <c r="GXM10" s="301"/>
      <c r="GXN10" s="301"/>
      <c r="GXO10" s="301"/>
      <c r="GXP10" s="301"/>
      <c r="GXQ10" s="301"/>
      <c r="GXR10" s="301"/>
      <c r="GXS10" s="301"/>
      <c r="GXT10" s="301"/>
      <c r="GXU10" s="301"/>
      <c r="GXV10" s="301"/>
      <c r="GXW10" s="301"/>
      <c r="GXX10" s="301"/>
      <c r="GXY10" s="301"/>
      <c r="GXZ10" s="301"/>
      <c r="GYA10" s="301"/>
      <c r="GYB10" s="301"/>
      <c r="GYC10" s="301"/>
      <c r="GYD10" s="301"/>
      <c r="GYE10" s="301"/>
      <c r="GYF10" s="301"/>
      <c r="GYG10" s="301"/>
      <c r="GYH10" s="301"/>
      <c r="GYI10" s="301"/>
      <c r="GYJ10" s="301"/>
      <c r="GYK10" s="301"/>
      <c r="GYL10" s="301"/>
      <c r="GYM10" s="301"/>
      <c r="GYN10" s="301"/>
      <c r="GYO10" s="301"/>
      <c r="GYP10" s="301"/>
      <c r="GYQ10" s="301"/>
      <c r="GYR10" s="301"/>
      <c r="GYS10" s="301"/>
      <c r="GYT10" s="301"/>
      <c r="GYU10" s="301"/>
      <c r="GYV10" s="301"/>
      <c r="GYW10" s="301"/>
      <c r="GYX10" s="301"/>
      <c r="GYY10" s="301"/>
      <c r="GYZ10" s="301"/>
      <c r="GZA10" s="301"/>
      <c r="GZB10" s="301"/>
      <c r="GZC10" s="301"/>
      <c r="GZD10" s="301"/>
      <c r="GZE10" s="301"/>
      <c r="GZF10" s="301"/>
      <c r="GZG10" s="301"/>
      <c r="GZH10" s="301"/>
      <c r="GZI10" s="301"/>
      <c r="GZJ10" s="301"/>
      <c r="GZK10" s="301"/>
      <c r="GZL10" s="301"/>
      <c r="GZM10" s="301"/>
      <c r="GZN10" s="301"/>
      <c r="GZO10" s="301"/>
      <c r="GZP10" s="301"/>
      <c r="GZQ10" s="301"/>
      <c r="GZR10" s="301"/>
      <c r="GZS10" s="301"/>
      <c r="GZT10" s="301"/>
      <c r="GZU10" s="301"/>
      <c r="GZV10" s="301"/>
      <c r="GZW10" s="301"/>
      <c r="GZX10" s="301"/>
      <c r="GZY10" s="301"/>
      <c r="GZZ10" s="301"/>
      <c r="HAA10" s="301"/>
      <c r="HAB10" s="301"/>
      <c r="HAC10" s="301"/>
      <c r="HAD10" s="301"/>
      <c r="HAE10" s="301"/>
      <c r="HAF10" s="301"/>
      <c r="HAG10" s="301"/>
      <c r="HAH10" s="301"/>
      <c r="HAI10" s="301"/>
      <c r="HAJ10" s="301"/>
      <c r="HAK10" s="301"/>
      <c r="HAL10" s="301"/>
      <c r="HAM10" s="301"/>
      <c r="HAN10" s="301"/>
      <c r="HAO10" s="301"/>
      <c r="HAP10" s="301"/>
      <c r="HAQ10" s="301"/>
      <c r="HAR10" s="301"/>
      <c r="HAS10" s="301"/>
      <c r="HAT10" s="301"/>
      <c r="HAU10" s="301"/>
      <c r="HAV10" s="301"/>
      <c r="HAW10" s="301"/>
      <c r="HAX10" s="301"/>
      <c r="HAY10" s="301"/>
      <c r="HAZ10" s="301"/>
      <c r="HBA10" s="301"/>
      <c r="HBB10" s="301"/>
      <c r="HBC10" s="301"/>
      <c r="HBD10" s="301"/>
      <c r="HBE10" s="301"/>
      <c r="HBF10" s="301"/>
      <c r="HBG10" s="301"/>
      <c r="HBH10" s="301"/>
      <c r="HBI10" s="301"/>
      <c r="HBJ10" s="301"/>
      <c r="HBK10" s="301"/>
      <c r="HBL10" s="301"/>
      <c r="HBM10" s="301"/>
      <c r="HBN10" s="301"/>
      <c r="HBO10" s="301"/>
      <c r="HBP10" s="301"/>
      <c r="HBQ10" s="301"/>
      <c r="HBR10" s="301"/>
      <c r="HBS10" s="301"/>
      <c r="HBT10" s="301"/>
      <c r="HBU10" s="301"/>
      <c r="HBV10" s="301"/>
      <c r="HBW10" s="301"/>
      <c r="HBX10" s="301"/>
      <c r="HBY10" s="301"/>
      <c r="HBZ10" s="301"/>
      <c r="HCA10" s="301"/>
      <c r="HCB10" s="301"/>
      <c r="HCC10" s="301"/>
      <c r="HCD10" s="301"/>
      <c r="HCE10" s="301"/>
      <c r="HCF10" s="301"/>
      <c r="HCG10" s="301"/>
      <c r="HCH10" s="301"/>
      <c r="HCI10" s="301"/>
      <c r="HCJ10" s="301"/>
      <c r="HCK10" s="301"/>
      <c r="HCL10" s="301"/>
      <c r="HCM10" s="301"/>
      <c r="HCN10" s="301"/>
      <c r="HCO10" s="301"/>
      <c r="HCP10" s="301"/>
      <c r="HCQ10" s="301"/>
      <c r="HCR10" s="301"/>
      <c r="HCS10" s="301"/>
      <c r="HCT10" s="301"/>
      <c r="HCU10" s="301"/>
      <c r="HCV10" s="301"/>
      <c r="HCW10" s="301"/>
      <c r="HCX10" s="301"/>
      <c r="HCY10" s="301"/>
      <c r="HCZ10" s="301"/>
      <c r="HDA10" s="301"/>
      <c r="HDB10" s="301"/>
      <c r="HDC10" s="301"/>
      <c r="HDD10" s="301"/>
      <c r="HDE10" s="301"/>
      <c r="HDF10" s="301"/>
      <c r="HDG10" s="301"/>
      <c r="HDH10" s="301"/>
      <c r="HDI10" s="301"/>
      <c r="HDJ10" s="301"/>
      <c r="HDK10" s="301"/>
      <c r="HDL10" s="301"/>
      <c r="HDM10" s="301"/>
      <c r="HDN10" s="301"/>
      <c r="HDO10" s="301"/>
      <c r="HDP10" s="301"/>
      <c r="HDQ10" s="301"/>
      <c r="HDR10" s="301"/>
      <c r="HDS10" s="301"/>
      <c r="HDT10" s="301"/>
      <c r="HDU10" s="301"/>
      <c r="HDV10" s="301"/>
      <c r="HDW10" s="301"/>
      <c r="HDX10" s="301"/>
      <c r="HDY10" s="301"/>
      <c r="HDZ10" s="301"/>
      <c r="HEA10" s="301"/>
      <c r="HEB10" s="301"/>
      <c r="HEC10" s="301"/>
      <c r="HED10" s="301"/>
      <c r="HEE10" s="301"/>
      <c r="HEF10" s="301"/>
      <c r="HEG10" s="301"/>
      <c r="HEH10" s="301"/>
      <c r="HEI10" s="301"/>
      <c r="HEJ10" s="301"/>
      <c r="HEK10" s="301"/>
      <c r="HEL10" s="301"/>
      <c r="HEM10" s="301"/>
      <c r="HEN10" s="301"/>
      <c r="HEO10" s="301"/>
      <c r="HEP10" s="301"/>
      <c r="HEQ10" s="301"/>
      <c r="HER10" s="301"/>
      <c r="HES10" s="301"/>
      <c r="HET10" s="301"/>
      <c r="HEU10" s="301"/>
      <c r="HEV10" s="301"/>
      <c r="HEW10" s="301"/>
      <c r="HEX10" s="301"/>
      <c r="HEY10" s="301"/>
      <c r="HEZ10" s="301"/>
      <c r="HFA10" s="301"/>
      <c r="HFB10" s="301"/>
      <c r="HFC10" s="301"/>
      <c r="HFD10" s="301"/>
      <c r="HFE10" s="301"/>
      <c r="HFF10" s="301"/>
      <c r="HFG10" s="301"/>
      <c r="HFH10" s="301"/>
      <c r="HFI10" s="301"/>
      <c r="HFJ10" s="301"/>
      <c r="HFK10" s="301"/>
      <c r="HFL10" s="301"/>
      <c r="HFM10" s="301"/>
      <c r="HFN10" s="301"/>
      <c r="HFO10" s="301"/>
      <c r="HFP10" s="301"/>
      <c r="HFQ10" s="301"/>
      <c r="HFR10" s="301"/>
      <c r="HFS10" s="301"/>
      <c r="HFT10" s="301"/>
      <c r="HFU10" s="301"/>
      <c r="HFV10" s="301"/>
      <c r="HFW10" s="301"/>
      <c r="HFX10" s="301"/>
      <c r="HFY10" s="301"/>
      <c r="HFZ10" s="301"/>
      <c r="HGA10" s="301"/>
      <c r="HGB10" s="301"/>
      <c r="HGC10" s="301"/>
      <c r="HGD10" s="301"/>
      <c r="HGE10" s="301"/>
      <c r="HGF10" s="301"/>
      <c r="HGG10" s="301"/>
      <c r="HGH10" s="301"/>
      <c r="HGI10" s="301"/>
      <c r="HGJ10" s="301"/>
      <c r="HGK10" s="301"/>
      <c r="HGL10" s="301"/>
      <c r="HGM10" s="301"/>
      <c r="HGN10" s="301"/>
      <c r="HGO10" s="301"/>
      <c r="HGP10" s="301"/>
      <c r="HGQ10" s="301"/>
      <c r="HGR10" s="301"/>
      <c r="HGS10" s="301"/>
      <c r="HGT10" s="301"/>
      <c r="HGU10" s="301"/>
      <c r="HGV10" s="301"/>
      <c r="HGW10" s="301"/>
      <c r="HGX10" s="301"/>
      <c r="HGY10" s="301"/>
      <c r="HGZ10" s="301"/>
      <c r="HHA10" s="301"/>
      <c r="HHB10" s="301"/>
      <c r="HHC10" s="301"/>
      <c r="HHD10" s="301"/>
      <c r="HHE10" s="301"/>
      <c r="HHF10" s="301"/>
      <c r="HHG10" s="301"/>
      <c r="HHH10" s="301"/>
      <c r="HHI10" s="301"/>
      <c r="HHJ10" s="301"/>
      <c r="HHK10" s="301"/>
      <c r="HHL10" s="301"/>
      <c r="HHM10" s="301"/>
      <c r="HHN10" s="301"/>
      <c r="HHO10" s="301"/>
      <c r="HHP10" s="301"/>
      <c r="HHQ10" s="301"/>
      <c r="HHR10" s="301"/>
      <c r="HHS10" s="301"/>
      <c r="HHT10" s="301"/>
      <c r="HHU10" s="301"/>
      <c r="HHV10" s="301"/>
      <c r="HHW10" s="301"/>
      <c r="HHX10" s="301"/>
      <c r="HHY10" s="301"/>
      <c r="HHZ10" s="301"/>
      <c r="HIA10" s="301"/>
      <c r="HIB10" s="301"/>
      <c r="HIC10" s="301"/>
      <c r="HID10" s="301"/>
      <c r="HIE10" s="301"/>
      <c r="HIF10" s="301"/>
      <c r="HIG10" s="301"/>
      <c r="HIH10" s="301"/>
      <c r="HII10" s="301"/>
      <c r="HIJ10" s="301"/>
      <c r="HIK10" s="301"/>
      <c r="HIL10" s="301"/>
      <c r="HIM10" s="301"/>
      <c r="HIN10" s="301"/>
      <c r="HIO10" s="301"/>
      <c r="HIP10" s="301"/>
      <c r="HIQ10" s="301"/>
      <c r="HIR10" s="301"/>
      <c r="HIS10" s="301"/>
      <c r="HIT10" s="301"/>
      <c r="HIU10" s="301"/>
      <c r="HIV10" s="301"/>
      <c r="HIW10" s="301"/>
      <c r="HIX10" s="301"/>
      <c r="HIY10" s="301"/>
      <c r="HIZ10" s="301"/>
      <c r="HJA10" s="301"/>
      <c r="HJB10" s="301"/>
      <c r="HJC10" s="301"/>
      <c r="HJD10" s="301"/>
      <c r="HJE10" s="301"/>
      <c r="HJF10" s="301"/>
      <c r="HJG10" s="301"/>
      <c r="HJH10" s="301"/>
      <c r="HJI10" s="301"/>
      <c r="HJJ10" s="301"/>
      <c r="HJK10" s="301"/>
      <c r="HJL10" s="301"/>
      <c r="HJM10" s="301"/>
      <c r="HJN10" s="301"/>
      <c r="HJO10" s="301"/>
      <c r="HJP10" s="301"/>
      <c r="HJQ10" s="301"/>
      <c r="HJR10" s="301"/>
      <c r="HJS10" s="301"/>
      <c r="HJT10" s="301"/>
      <c r="HJU10" s="301"/>
      <c r="HJV10" s="301"/>
      <c r="HJW10" s="301"/>
      <c r="HJX10" s="301"/>
      <c r="HJY10" s="301"/>
      <c r="HJZ10" s="301"/>
      <c r="HKA10" s="301"/>
      <c r="HKB10" s="301"/>
      <c r="HKC10" s="301"/>
      <c r="HKD10" s="301"/>
      <c r="HKE10" s="301"/>
      <c r="HKF10" s="301"/>
      <c r="HKG10" s="301"/>
      <c r="HKH10" s="301"/>
      <c r="HKI10" s="301"/>
      <c r="HKJ10" s="301"/>
      <c r="HKK10" s="301"/>
      <c r="HKL10" s="301"/>
      <c r="HKM10" s="301"/>
      <c r="HKN10" s="301"/>
      <c r="HKO10" s="301"/>
      <c r="HKP10" s="301"/>
      <c r="HKQ10" s="301"/>
      <c r="HKR10" s="301"/>
      <c r="HKS10" s="301"/>
      <c r="HKT10" s="301"/>
      <c r="HKU10" s="301"/>
      <c r="HKV10" s="301"/>
      <c r="HKW10" s="301"/>
      <c r="HKX10" s="301"/>
      <c r="HKY10" s="301"/>
      <c r="HKZ10" s="301"/>
      <c r="HLA10" s="301"/>
      <c r="HLB10" s="301"/>
      <c r="HLC10" s="301"/>
      <c r="HLD10" s="301"/>
      <c r="HLE10" s="301"/>
      <c r="HLF10" s="301"/>
      <c r="HLG10" s="301"/>
      <c r="HLH10" s="301"/>
      <c r="HLI10" s="301"/>
      <c r="HLJ10" s="301"/>
      <c r="HLK10" s="301"/>
      <c r="HLL10" s="301"/>
      <c r="HLM10" s="301"/>
      <c r="HLN10" s="301"/>
      <c r="HLO10" s="301"/>
      <c r="HLP10" s="301"/>
      <c r="HLQ10" s="301"/>
      <c r="HLR10" s="301"/>
      <c r="HLS10" s="301"/>
      <c r="HLT10" s="301"/>
      <c r="HLU10" s="301"/>
      <c r="HLV10" s="301"/>
      <c r="HLW10" s="301"/>
      <c r="HLX10" s="301"/>
      <c r="HLY10" s="301"/>
      <c r="HLZ10" s="301"/>
      <c r="HMA10" s="301"/>
      <c r="HMB10" s="301"/>
      <c r="HMC10" s="301"/>
      <c r="HMD10" s="301"/>
      <c r="HME10" s="301"/>
      <c r="HMF10" s="301"/>
      <c r="HMG10" s="301"/>
      <c r="HMH10" s="301"/>
      <c r="HMI10" s="301"/>
      <c r="HMJ10" s="301"/>
      <c r="HMK10" s="301"/>
      <c r="HML10" s="301"/>
      <c r="HMM10" s="301"/>
      <c r="HMN10" s="301"/>
      <c r="HMO10" s="301"/>
      <c r="HMP10" s="301"/>
      <c r="HMQ10" s="301"/>
      <c r="HMR10" s="301"/>
      <c r="HMS10" s="301"/>
      <c r="HMT10" s="301"/>
      <c r="HMU10" s="301"/>
      <c r="HMV10" s="301"/>
      <c r="HMW10" s="301"/>
      <c r="HMX10" s="301"/>
      <c r="HMY10" s="301"/>
      <c r="HMZ10" s="301"/>
      <c r="HNA10" s="301"/>
      <c r="HNB10" s="301"/>
      <c r="HNC10" s="301"/>
      <c r="HND10" s="301"/>
      <c r="HNE10" s="301"/>
      <c r="HNF10" s="301"/>
      <c r="HNG10" s="301"/>
      <c r="HNH10" s="301"/>
      <c r="HNI10" s="301"/>
      <c r="HNJ10" s="301"/>
      <c r="HNK10" s="301"/>
      <c r="HNL10" s="301"/>
      <c r="HNM10" s="301"/>
      <c r="HNN10" s="301"/>
      <c r="HNO10" s="301"/>
      <c r="HNP10" s="301"/>
      <c r="HNQ10" s="301"/>
      <c r="HNR10" s="301"/>
      <c r="HNS10" s="301"/>
      <c r="HNT10" s="301"/>
      <c r="HNU10" s="301"/>
      <c r="HNV10" s="301"/>
      <c r="HNW10" s="301"/>
      <c r="HNX10" s="301"/>
      <c r="HNY10" s="301"/>
      <c r="HNZ10" s="301"/>
      <c r="HOA10" s="301"/>
      <c r="HOB10" s="301"/>
      <c r="HOC10" s="301"/>
      <c r="HOD10" s="301"/>
      <c r="HOE10" s="301"/>
      <c r="HOF10" s="301"/>
      <c r="HOG10" s="301"/>
      <c r="HOH10" s="301"/>
      <c r="HOI10" s="301"/>
      <c r="HOJ10" s="301"/>
      <c r="HOK10" s="301"/>
      <c r="HOL10" s="301"/>
      <c r="HOM10" s="301"/>
      <c r="HON10" s="301"/>
      <c r="HOO10" s="301"/>
      <c r="HOP10" s="301"/>
      <c r="HOQ10" s="301"/>
      <c r="HOR10" s="301"/>
      <c r="HOS10" s="301"/>
      <c r="HOT10" s="301"/>
      <c r="HOU10" s="301"/>
      <c r="HOV10" s="301"/>
      <c r="HOW10" s="301"/>
      <c r="HOX10" s="301"/>
      <c r="HOY10" s="301"/>
      <c r="HOZ10" s="301"/>
      <c r="HPA10" s="301"/>
      <c r="HPB10" s="301"/>
      <c r="HPC10" s="301"/>
      <c r="HPD10" s="301"/>
      <c r="HPE10" s="301"/>
      <c r="HPF10" s="301"/>
      <c r="HPG10" s="301"/>
      <c r="HPH10" s="301"/>
      <c r="HPI10" s="301"/>
      <c r="HPJ10" s="301"/>
      <c r="HPK10" s="301"/>
      <c r="HPL10" s="301"/>
      <c r="HPM10" s="301"/>
      <c r="HPN10" s="301"/>
      <c r="HPO10" s="301"/>
      <c r="HPP10" s="301"/>
      <c r="HPQ10" s="301"/>
      <c r="HPR10" s="301"/>
      <c r="HPS10" s="301"/>
      <c r="HPT10" s="301"/>
      <c r="HPU10" s="301"/>
      <c r="HPV10" s="301"/>
      <c r="HPW10" s="301"/>
      <c r="HPX10" s="301"/>
      <c r="HPY10" s="301"/>
      <c r="HPZ10" s="301"/>
      <c r="HQA10" s="301"/>
      <c r="HQB10" s="301"/>
      <c r="HQC10" s="301"/>
      <c r="HQD10" s="301"/>
      <c r="HQE10" s="301"/>
      <c r="HQF10" s="301"/>
      <c r="HQG10" s="301"/>
      <c r="HQH10" s="301"/>
      <c r="HQI10" s="301"/>
      <c r="HQJ10" s="301"/>
      <c r="HQK10" s="301"/>
      <c r="HQL10" s="301"/>
      <c r="HQM10" s="301"/>
      <c r="HQN10" s="301"/>
      <c r="HQO10" s="301"/>
      <c r="HQP10" s="301"/>
      <c r="HQQ10" s="301"/>
      <c r="HQR10" s="301"/>
      <c r="HQS10" s="301"/>
      <c r="HQT10" s="301"/>
      <c r="HQU10" s="301"/>
      <c r="HQV10" s="301"/>
      <c r="HQW10" s="301"/>
      <c r="HQX10" s="301"/>
      <c r="HQY10" s="301"/>
      <c r="HQZ10" s="301"/>
      <c r="HRA10" s="301"/>
      <c r="HRB10" s="301"/>
      <c r="HRC10" s="301"/>
      <c r="HRD10" s="301"/>
      <c r="HRE10" s="301"/>
      <c r="HRF10" s="301"/>
      <c r="HRG10" s="301"/>
      <c r="HRH10" s="301"/>
      <c r="HRI10" s="301"/>
      <c r="HRJ10" s="301"/>
      <c r="HRK10" s="301"/>
      <c r="HRL10" s="301"/>
      <c r="HRM10" s="301"/>
      <c r="HRN10" s="301"/>
      <c r="HRO10" s="301"/>
      <c r="HRP10" s="301"/>
      <c r="HRQ10" s="301"/>
      <c r="HRR10" s="301"/>
      <c r="HRS10" s="301"/>
      <c r="HRT10" s="301"/>
      <c r="HRU10" s="301"/>
      <c r="HRV10" s="301"/>
      <c r="HRW10" s="301"/>
      <c r="HRX10" s="301"/>
      <c r="HRY10" s="301"/>
      <c r="HRZ10" s="301"/>
      <c r="HSA10" s="301"/>
      <c r="HSB10" s="301"/>
      <c r="HSC10" s="301"/>
      <c r="HSD10" s="301"/>
      <c r="HSE10" s="301"/>
      <c r="HSF10" s="301"/>
      <c r="HSG10" s="301"/>
      <c r="HSH10" s="301"/>
      <c r="HSI10" s="301"/>
      <c r="HSJ10" s="301"/>
      <c r="HSK10" s="301"/>
      <c r="HSL10" s="301"/>
      <c r="HSM10" s="301"/>
      <c r="HSN10" s="301"/>
      <c r="HSO10" s="301"/>
      <c r="HSP10" s="301"/>
      <c r="HSQ10" s="301"/>
      <c r="HSR10" s="301"/>
      <c r="HSS10" s="301"/>
      <c r="HST10" s="301"/>
      <c r="HSU10" s="301"/>
      <c r="HSV10" s="301"/>
      <c r="HSW10" s="301"/>
      <c r="HSX10" s="301"/>
      <c r="HSY10" s="301"/>
      <c r="HSZ10" s="301"/>
      <c r="HTA10" s="301"/>
      <c r="HTB10" s="301"/>
      <c r="HTC10" s="301"/>
      <c r="HTD10" s="301"/>
      <c r="HTE10" s="301"/>
      <c r="HTF10" s="301"/>
      <c r="HTG10" s="301"/>
      <c r="HTH10" s="301"/>
      <c r="HTI10" s="301"/>
      <c r="HTJ10" s="301"/>
      <c r="HTK10" s="301"/>
      <c r="HTL10" s="301"/>
      <c r="HTM10" s="301"/>
      <c r="HTN10" s="301"/>
      <c r="HTO10" s="301"/>
      <c r="HTP10" s="301"/>
      <c r="HTQ10" s="301"/>
      <c r="HTR10" s="301"/>
      <c r="HTS10" s="301"/>
      <c r="HTT10" s="301"/>
      <c r="HTU10" s="301"/>
      <c r="HTV10" s="301"/>
      <c r="HTW10" s="301"/>
      <c r="HTX10" s="301"/>
      <c r="HTY10" s="301"/>
      <c r="HTZ10" s="301"/>
      <c r="HUA10" s="301"/>
      <c r="HUB10" s="301"/>
      <c r="HUC10" s="301"/>
      <c r="HUD10" s="301"/>
      <c r="HUE10" s="301"/>
      <c r="HUF10" s="301"/>
      <c r="HUG10" s="301"/>
      <c r="HUH10" s="301"/>
      <c r="HUI10" s="301"/>
      <c r="HUJ10" s="301"/>
      <c r="HUK10" s="301"/>
      <c r="HUL10" s="301"/>
      <c r="HUM10" s="301"/>
      <c r="HUN10" s="301"/>
      <c r="HUO10" s="301"/>
      <c r="HUP10" s="301"/>
      <c r="HUQ10" s="301"/>
      <c r="HUR10" s="301"/>
      <c r="HUS10" s="301"/>
      <c r="HUT10" s="301"/>
      <c r="HUU10" s="301"/>
      <c r="HUV10" s="301"/>
      <c r="HUW10" s="301"/>
      <c r="HUX10" s="301"/>
      <c r="HUY10" s="301"/>
      <c r="HUZ10" s="301"/>
      <c r="HVA10" s="301"/>
      <c r="HVB10" s="301"/>
      <c r="HVC10" s="301"/>
      <c r="HVD10" s="301"/>
      <c r="HVE10" s="301"/>
      <c r="HVF10" s="301"/>
      <c r="HVG10" s="301"/>
      <c r="HVH10" s="301"/>
      <c r="HVI10" s="301"/>
      <c r="HVJ10" s="301"/>
      <c r="HVK10" s="301"/>
      <c r="HVL10" s="301"/>
      <c r="HVM10" s="301"/>
      <c r="HVN10" s="301"/>
      <c r="HVO10" s="301"/>
      <c r="HVP10" s="301"/>
      <c r="HVQ10" s="301"/>
      <c r="HVR10" s="301"/>
      <c r="HVS10" s="301"/>
      <c r="HVT10" s="301"/>
      <c r="HVU10" s="301"/>
      <c r="HVV10" s="301"/>
      <c r="HVW10" s="301"/>
      <c r="HVX10" s="301"/>
      <c r="HVY10" s="301"/>
      <c r="HVZ10" s="301"/>
      <c r="HWA10" s="301"/>
      <c r="HWB10" s="301"/>
      <c r="HWC10" s="301"/>
      <c r="HWD10" s="301"/>
      <c r="HWE10" s="301"/>
      <c r="HWF10" s="301"/>
      <c r="HWG10" s="301"/>
      <c r="HWH10" s="301"/>
      <c r="HWI10" s="301"/>
      <c r="HWJ10" s="301"/>
      <c r="HWK10" s="301"/>
      <c r="HWL10" s="301"/>
      <c r="HWM10" s="301"/>
      <c r="HWN10" s="301"/>
      <c r="HWO10" s="301"/>
      <c r="HWP10" s="301"/>
      <c r="HWQ10" s="301"/>
      <c r="HWR10" s="301"/>
      <c r="HWS10" s="301"/>
      <c r="HWT10" s="301"/>
      <c r="HWU10" s="301"/>
      <c r="HWV10" s="301"/>
      <c r="HWW10" s="301"/>
      <c r="HWX10" s="301"/>
      <c r="HWY10" s="301"/>
      <c r="HWZ10" s="301"/>
      <c r="HXA10" s="301"/>
      <c r="HXB10" s="301"/>
      <c r="HXC10" s="301"/>
      <c r="HXD10" s="301"/>
      <c r="HXE10" s="301"/>
      <c r="HXF10" s="301"/>
      <c r="HXG10" s="301"/>
      <c r="HXH10" s="301"/>
      <c r="HXI10" s="301"/>
      <c r="HXJ10" s="301"/>
      <c r="HXK10" s="301"/>
      <c r="HXL10" s="301"/>
      <c r="HXM10" s="301"/>
      <c r="HXN10" s="301"/>
      <c r="HXO10" s="301"/>
      <c r="HXP10" s="301"/>
      <c r="HXQ10" s="301"/>
      <c r="HXR10" s="301"/>
      <c r="HXS10" s="301"/>
      <c r="HXT10" s="301"/>
      <c r="HXU10" s="301"/>
      <c r="HXV10" s="301"/>
      <c r="HXW10" s="301"/>
      <c r="HXX10" s="301"/>
      <c r="HXY10" s="301"/>
      <c r="HXZ10" s="301"/>
      <c r="HYA10" s="301"/>
      <c r="HYB10" s="301"/>
      <c r="HYC10" s="301"/>
      <c r="HYD10" s="301"/>
      <c r="HYE10" s="301"/>
      <c r="HYF10" s="301"/>
      <c r="HYG10" s="301"/>
      <c r="HYH10" s="301"/>
      <c r="HYI10" s="301"/>
      <c r="HYJ10" s="301"/>
      <c r="HYK10" s="301"/>
      <c r="HYL10" s="301"/>
      <c r="HYM10" s="301"/>
      <c r="HYN10" s="301"/>
      <c r="HYO10" s="301"/>
      <c r="HYP10" s="301"/>
      <c r="HYQ10" s="301"/>
      <c r="HYR10" s="301"/>
      <c r="HYS10" s="301"/>
      <c r="HYT10" s="301"/>
      <c r="HYU10" s="301"/>
      <c r="HYV10" s="301"/>
      <c r="HYW10" s="301"/>
      <c r="HYX10" s="301"/>
      <c r="HYY10" s="301"/>
      <c r="HYZ10" s="301"/>
      <c r="HZA10" s="301"/>
      <c r="HZB10" s="301"/>
      <c r="HZC10" s="301"/>
      <c r="HZD10" s="301"/>
      <c r="HZE10" s="301"/>
      <c r="HZF10" s="301"/>
      <c r="HZG10" s="301"/>
      <c r="HZH10" s="301"/>
      <c r="HZI10" s="301"/>
      <c r="HZJ10" s="301"/>
      <c r="HZK10" s="301"/>
      <c r="HZL10" s="301"/>
      <c r="HZM10" s="301"/>
      <c r="HZN10" s="301"/>
      <c r="HZO10" s="301"/>
      <c r="HZP10" s="301"/>
      <c r="HZQ10" s="301"/>
      <c r="HZR10" s="301"/>
      <c r="HZS10" s="301"/>
      <c r="HZT10" s="301"/>
      <c r="HZU10" s="301"/>
      <c r="HZV10" s="301"/>
      <c r="HZW10" s="301"/>
      <c r="HZX10" s="301"/>
      <c r="HZY10" s="301"/>
      <c r="HZZ10" s="301"/>
      <c r="IAA10" s="301"/>
      <c r="IAB10" s="301"/>
      <c r="IAC10" s="301"/>
      <c r="IAD10" s="301"/>
      <c r="IAE10" s="301"/>
      <c r="IAF10" s="301"/>
      <c r="IAG10" s="301"/>
      <c r="IAH10" s="301"/>
      <c r="IAI10" s="301"/>
      <c r="IAJ10" s="301"/>
      <c r="IAK10" s="301"/>
      <c r="IAL10" s="301"/>
      <c r="IAM10" s="301"/>
      <c r="IAN10" s="301"/>
      <c r="IAO10" s="301"/>
      <c r="IAP10" s="301"/>
      <c r="IAQ10" s="301"/>
      <c r="IAR10" s="301"/>
      <c r="IAS10" s="301"/>
      <c r="IAT10" s="301"/>
      <c r="IAU10" s="301"/>
      <c r="IAV10" s="301"/>
      <c r="IAW10" s="301"/>
      <c r="IAX10" s="301"/>
      <c r="IAY10" s="301"/>
      <c r="IAZ10" s="301"/>
      <c r="IBA10" s="301"/>
      <c r="IBB10" s="301"/>
      <c r="IBC10" s="301"/>
      <c r="IBD10" s="301"/>
      <c r="IBE10" s="301"/>
      <c r="IBF10" s="301"/>
      <c r="IBG10" s="301"/>
      <c r="IBH10" s="301"/>
      <c r="IBI10" s="301"/>
      <c r="IBJ10" s="301"/>
      <c r="IBK10" s="301"/>
      <c r="IBL10" s="301"/>
      <c r="IBM10" s="301"/>
      <c r="IBN10" s="301"/>
      <c r="IBO10" s="301"/>
      <c r="IBP10" s="301"/>
      <c r="IBQ10" s="301"/>
      <c r="IBR10" s="301"/>
      <c r="IBS10" s="301"/>
      <c r="IBT10" s="301"/>
      <c r="IBU10" s="301"/>
      <c r="IBV10" s="301"/>
      <c r="IBW10" s="301"/>
      <c r="IBX10" s="301"/>
      <c r="IBY10" s="301"/>
      <c r="IBZ10" s="301"/>
      <c r="ICA10" s="301"/>
      <c r="ICB10" s="301"/>
      <c r="ICC10" s="301"/>
      <c r="ICD10" s="301"/>
      <c r="ICE10" s="301"/>
      <c r="ICF10" s="301"/>
      <c r="ICG10" s="301"/>
      <c r="ICH10" s="301"/>
      <c r="ICI10" s="301"/>
      <c r="ICJ10" s="301"/>
      <c r="ICK10" s="301"/>
      <c r="ICL10" s="301"/>
      <c r="ICM10" s="301"/>
      <c r="ICN10" s="301"/>
      <c r="ICO10" s="301"/>
      <c r="ICP10" s="301"/>
      <c r="ICQ10" s="301"/>
      <c r="ICR10" s="301"/>
      <c r="ICS10" s="301"/>
      <c r="ICT10" s="301"/>
      <c r="ICU10" s="301"/>
      <c r="ICV10" s="301"/>
      <c r="ICW10" s="301"/>
      <c r="ICX10" s="301"/>
      <c r="ICY10" s="301"/>
      <c r="ICZ10" s="301"/>
      <c r="IDA10" s="301"/>
      <c r="IDB10" s="301"/>
      <c r="IDC10" s="301"/>
      <c r="IDD10" s="301"/>
      <c r="IDE10" s="301"/>
      <c r="IDF10" s="301"/>
      <c r="IDG10" s="301"/>
      <c r="IDH10" s="301"/>
      <c r="IDI10" s="301"/>
      <c r="IDJ10" s="301"/>
      <c r="IDK10" s="301"/>
      <c r="IDL10" s="301"/>
      <c r="IDM10" s="301"/>
      <c r="IDN10" s="301"/>
      <c r="IDO10" s="301"/>
      <c r="IDP10" s="301"/>
      <c r="IDQ10" s="301"/>
      <c r="IDR10" s="301"/>
      <c r="IDS10" s="301"/>
      <c r="IDT10" s="301"/>
      <c r="IDU10" s="301"/>
      <c r="IDV10" s="301"/>
      <c r="IDW10" s="301"/>
      <c r="IDX10" s="301"/>
      <c r="IDY10" s="301"/>
      <c r="IDZ10" s="301"/>
      <c r="IEA10" s="301"/>
      <c r="IEB10" s="301"/>
      <c r="IEC10" s="301"/>
      <c r="IED10" s="301"/>
      <c r="IEE10" s="301"/>
      <c r="IEF10" s="301"/>
      <c r="IEG10" s="301"/>
      <c r="IEH10" s="301"/>
      <c r="IEI10" s="301"/>
      <c r="IEJ10" s="301"/>
      <c r="IEK10" s="301"/>
      <c r="IEL10" s="301"/>
      <c r="IEM10" s="301"/>
      <c r="IEN10" s="301"/>
      <c r="IEO10" s="301"/>
      <c r="IEP10" s="301"/>
      <c r="IEQ10" s="301"/>
      <c r="IER10" s="301"/>
      <c r="IES10" s="301"/>
      <c r="IET10" s="301"/>
      <c r="IEU10" s="301"/>
      <c r="IEV10" s="301"/>
      <c r="IEW10" s="301"/>
      <c r="IEX10" s="301"/>
      <c r="IEY10" s="301"/>
      <c r="IEZ10" s="301"/>
      <c r="IFA10" s="301"/>
      <c r="IFB10" s="301"/>
      <c r="IFC10" s="301"/>
      <c r="IFD10" s="301"/>
      <c r="IFE10" s="301"/>
      <c r="IFF10" s="301"/>
      <c r="IFG10" s="301"/>
      <c r="IFH10" s="301"/>
      <c r="IFI10" s="301"/>
      <c r="IFJ10" s="301"/>
      <c r="IFK10" s="301"/>
      <c r="IFL10" s="301"/>
      <c r="IFM10" s="301"/>
      <c r="IFN10" s="301"/>
      <c r="IFO10" s="301"/>
      <c r="IFP10" s="301"/>
      <c r="IFQ10" s="301"/>
      <c r="IFR10" s="301"/>
      <c r="IFS10" s="301"/>
      <c r="IFT10" s="301"/>
      <c r="IFU10" s="301"/>
      <c r="IFV10" s="301"/>
      <c r="IFW10" s="301"/>
      <c r="IFX10" s="301"/>
      <c r="IFY10" s="301"/>
      <c r="IFZ10" s="301"/>
      <c r="IGA10" s="301"/>
      <c r="IGB10" s="301"/>
      <c r="IGC10" s="301"/>
      <c r="IGD10" s="301"/>
      <c r="IGE10" s="301"/>
      <c r="IGF10" s="301"/>
      <c r="IGG10" s="301"/>
      <c r="IGH10" s="301"/>
      <c r="IGI10" s="301"/>
      <c r="IGJ10" s="301"/>
      <c r="IGK10" s="301"/>
      <c r="IGL10" s="301"/>
      <c r="IGM10" s="301"/>
      <c r="IGN10" s="301"/>
      <c r="IGO10" s="301"/>
      <c r="IGP10" s="301"/>
      <c r="IGQ10" s="301"/>
      <c r="IGR10" s="301"/>
      <c r="IGS10" s="301"/>
      <c r="IGT10" s="301"/>
      <c r="IGU10" s="301"/>
      <c r="IGV10" s="301"/>
      <c r="IGW10" s="301"/>
      <c r="IGX10" s="301"/>
      <c r="IGY10" s="301"/>
      <c r="IGZ10" s="301"/>
      <c r="IHA10" s="301"/>
      <c r="IHB10" s="301"/>
      <c r="IHC10" s="301"/>
      <c r="IHD10" s="301"/>
      <c r="IHE10" s="301"/>
      <c r="IHF10" s="301"/>
      <c r="IHG10" s="301"/>
      <c r="IHH10" s="301"/>
      <c r="IHI10" s="301"/>
      <c r="IHJ10" s="301"/>
      <c r="IHK10" s="301"/>
      <c r="IHL10" s="301"/>
      <c r="IHM10" s="301"/>
      <c r="IHN10" s="301"/>
      <c r="IHO10" s="301"/>
      <c r="IHP10" s="301"/>
      <c r="IHQ10" s="301"/>
      <c r="IHR10" s="301"/>
      <c r="IHS10" s="301"/>
      <c r="IHT10" s="301"/>
      <c r="IHU10" s="301"/>
      <c r="IHV10" s="301"/>
      <c r="IHW10" s="301"/>
      <c r="IHX10" s="301"/>
      <c r="IHY10" s="301"/>
      <c r="IHZ10" s="301"/>
      <c r="IIA10" s="301"/>
      <c r="IIB10" s="301"/>
      <c r="IIC10" s="301"/>
      <c r="IID10" s="301"/>
      <c r="IIE10" s="301"/>
      <c r="IIF10" s="301"/>
      <c r="IIG10" s="301"/>
      <c r="IIH10" s="301"/>
      <c r="III10" s="301"/>
      <c r="IIJ10" s="301"/>
      <c r="IIK10" s="301"/>
      <c r="IIL10" s="301"/>
      <c r="IIM10" s="301"/>
      <c r="IIN10" s="301"/>
      <c r="IIO10" s="301"/>
      <c r="IIP10" s="301"/>
      <c r="IIQ10" s="301"/>
      <c r="IIR10" s="301"/>
      <c r="IIS10" s="301"/>
      <c r="IIT10" s="301"/>
      <c r="IIU10" s="301"/>
      <c r="IIV10" s="301"/>
      <c r="IIW10" s="301"/>
      <c r="IIX10" s="301"/>
      <c r="IIY10" s="301"/>
      <c r="IIZ10" s="301"/>
      <c r="IJA10" s="301"/>
      <c r="IJB10" s="301"/>
      <c r="IJC10" s="301"/>
      <c r="IJD10" s="301"/>
      <c r="IJE10" s="301"/>
      <c r="IJF10" s="301"/>
      <c r="IJG10" s="301"/>
      <c r="IJH10" s="301"/>
      <c r="IJI10" s="301"/>
      <c r="IJJ10" s="301"/>
      <c r="IJK10" s="301"/>
      <c r="IJL10" s="301"/>
      <c r="IJM10" s="301"/>
      <c r="IJN10" s="301"/>
      <c r="IJO10" s="301"/>
      <c r="IJP10" s="301"/>
      <c r="IJQ10" s="301"/>
      <c r="IJR10" s="301"/>
      <c r="IJS10" s="301"/>
      <c r="IJT10" s="301"/>
      <c r="IJU10" s="301"/>
      <c r="IJV10" s="301"/>
      <c r="IJW10" s="301"/>
      <c r="IJX10" s="301"/>
      <c r="IJY10" s="301"/>
      <c r="IJZ10" s="301"/>
      <c r="IKA10" s="301"/>
      <c r="IKB10" s="301"/>
      <c r="IKC10" s="301"/>
      <c r="IKD10" s="301"/>
      <c r="IKE10" s="301"/>
      <c r="IKF10" s="301"/>
      <c r="IKG10" s="301"/>
      <c r="IKH10" s="301"/>
      <c r="IKI10" s="301"/>
      <c r="IKJ10" s="301"/>
      <c r="IKK10" s="301"/>
      <c r="IKL10" s="301"/>
      <c r="IKM10" s="301"/>
      <c r="IKN10" s="301"/>
      <c r="IKO10" s="301"/>
      <c r="IKP10" s="301"/>
      <c r="IKQ10" s="301"/>
      <c r="IKR10" s="301"/>
      <c r="IKS10" s="301"/>
      <c r="IKT10" s="301"/>
      <c r="IKU10" s="301"/>
      <c r="IKV10" s="301"/>
      <c r="IKW10" s="301"/>
      <c r="IKX10" s="301"/>
      <c r="IKY10" s="301"/>
      <c r="IKZ10" s="301"/>
      <c r="ILA10" s="301"/>
      <c r="ILB10" s="301"/>
      <c r="ILC10" s="301"/>
      <c r="ILD10" s="301"/>
      <c r="ILE10" s="301"/>
      <c r="ILF10" s="301"/>
      <c r="ILG10" s="301"/>
      <c r="ILH10" s="301"/>
      <c r="ILI10" s="301"/>
      <c r="ILJ10" s="301"/>
      <c r="ILK10" s="301"/>
      <c r="ILL10" s="301"/>
      <c r="ILM10" s="301"/>
      <c r="ILN10" s="301"/>
      <c r="ILO10" s="301"/>
      <c r="ILP10" s="301"/>
      <c r="ILQ10" s="301"/>
      <c r="ILR10" s="301"/>
      <c r="ILS10" s="301"/>
      <c r="ILT10" s="301"/>
      <c r="ILU10" s="301"/>
      <c r="ILV10" s="301"/>
      <c r="ILW10" s="301"/>
      <c r="ILX10" s="301"/>
      <c r="ILY10" s="301"/>
      <c r="ILZ10" s="301"/>
      <c r="IMA10" s="301"/>
      <c r="IMB10" s="301"/>
      <c r="IMC10" s="301"/>
      <c r="IMD10" s="301"/>
      <c r="IME10" s="301"/>
      <c r="IMF10" s="301"/>
      <c r="IMG10" s="301"/>
      <c r="IMH10" s="301"/>
      <c r="IMI10" s="301"/>
      <c r="IMJ10" s="301"/>
      <c r="IMK10" s="301"/>
      <c r="IML10" s="301"/>
      <c r="IMM10" s="301"/>
      <c r="IMN10" s="301"/>
      <c r="IMO10" s="301"/>
      <c r="IMP10" s="301"/>
      <c r="IMQ10" s="301"/>
      <c r="IMR10" s="301"/>
      <c r="IMS10" s="301"/>
      <c r="IMT10" s="301"/>
      <c r="IMU10" s="301"/>
      <c r="IMV10" s="301"/>
      <c r="IMW10" s="301"/>
      <c r="IMX10" s="301"/>
      <c r="IMY10" s="301"/>
      <c r="IMZ10" s="301"/>
      <c r="INA10" s="301"/>
      <c r="INB10" s="301"/>
      <c r="INC10" s="301"/>
      <c r="IND10" s="301"/>
      <c r="INE10" s="301"/>
      <c r="INF10" s="301"/>
      <c r="ING10" s="301"/>
      <c r="INH10" s="301"/>
      <c r="INI10" s="301"/>
      <c r="INJ10" s="301"/>
      <c r="INK10" s="301"/>
      <c r="INL10" s="301"/>
      <c r="INM10" s="301"/>
      <c r="INN10" s="301"/>
      <c r="INO10" s="301"/>
      <c r="INP10" s="301"/>
      <c r="INQ10" s="301"/>
      <c r="INR10" s="301"/>
      <c r="INS10" s="301"/>
      <c r="INT10" s="301"/>
      <c r="INU10" s="301"/>
      <c r="INV10" s="301"/>
      <c r="INW10" s="301"/>
      <c r="INX10" s="301"/>
      <c r="INY10" s="301"/>
      <c r="INZ10" s="301"/>
      <c r="IOA10" s="301"/>
      <c r="IOB10" s="301"/>
      <c r="IOC10" s="301"/>
      <c r="IOD10" s="301"/>
      <c r="IOE10" s="301"/>
      <c r="IOF10" s="301"/>
      <c r="IOG10" s="301"/>
      <c r="IOH10" s="301"/>
      <c r="IOI10" s="301"/>
      <c r="IOJ10" s="301"/>
      <c r="IOK10" s="301"/>
      <c r="IOL10" s="301"/>
      <c r="IOM10" s="301"/>
      <c r="ION10" s="301"/>
      <c r="IOO10" s="301"/>
      <c r="IOP10" s="301"/>
      <c r="IOQ10" s="301"/>
      <c r="IOR10" s="301"/>
      <c r="IOS10" s="301"/>
      <c r="IOT10" s="301"/>
      <c r="IOU10" s="301"/>
      <c r="IOV10" s="301"/>
      <c r="IOW10" s="301"/>
      <c r="IOX10" s="301"/>
      <c r="IOY10" s="301"/>
      <c r="IOZ10" s="301"/>
      <c r="IPA10" s="301"/>
      <c r="IPB10" s="301"/>
      <c r="IPC10" s="301"/>
      <c r="IPD10" s="301"/>
      <c r="IPE10" s="301"/>
      <c r="IPF10" s="301"/>
      <c r="IPG10" s="301"/>
      <c r="IPH10" s="301"/>
      <c r="IPI10" s="301"/>
      <c r="IPJ10" s="301"/>
      <c r="IPK10" s="301"/>
      <c r="IPL10" s="301"/>
      <c r="IPM10" s="301"/>
      <c r="IPN10" s="301"/>
      <c r="IPO10" s="301"/>
      <c r="IPP10" s="301"/>
      <c r="IPQ10" s="301"/>
      <c r="IPR10" s="301"/>
      <c r="IPS10" s="301"/>
      <c r="IPT10" s="301"/>
      <c r="IPU10" s="301"/>
      <c r="IPV10" s="301"/>
      <c r="IPW10" s="301"/>
      <c r="IPX10" s="301"/>
      <c r="IPY10" s="301"/>
      <c r="IPZ10" s="301"/>
      <c r="IQA10" s="301"/>
      <c r="IQB10" s="301"/>
      <c r="IQC10" s="301"/>
      <c r="IQD10" s="301"/>
      <c r="IQE10" s="301"/>
      <c r="IQF10" s="301"/>
      <c r="IQG10" s="301"/>
      <c r="IQH10" s="301"/>
      <c r="IQI10" s="301"/>
      <c r="IQJ10" s="301"/>
      <c r="IQK10" s="301"/>
      <c r="IQL10" s="301"/>
      <c r="IQM10" s="301"/>
      <c r="IQN10" s="301"/>
      <c r="IQO10" s="301"/>
      <c r="IQP10" s="301"/>
      <c r="IQQ10" s="301"/>
      <c r="IQR10" s="301"/>
      <c r="IQS10" s="301"/>
      <c r="IQT10" s="301"/>
      <c r="IQU10" s="301"/>
      <c r="IQV10" s="301"/>
      <c r="IQW10" s="301"/>
      <c r="IQX10" s="301"/>
      <c r="IQY10" s="301"/>
      <c r="IQZ10" s="301"/>
      <c r="IRA10" s="301"/>
      <c r="IRB10" s="301"/>
      <c r="IRC10" s="301"/>
      <c r="IRD10" s="301"/>
      <c r="IRE10" s="301"/>
      <c r="IRF10" s="301"/>
      <c r="IRG10" s="301"/>
      <c r="IRH10" s="301"/>
      <c r="IRI10" s="301"/>
      <c r="IRJ10" s="301"/>
      <c r="IRK10" s="301"/>
      <c r="IRL10" s="301"/>
      <c r="IRM10" s="301"/>
      <c r="IRN10" s="301"/>
      <c r="IRO10" s="301"/>
      <c r="IRP10" s="301"/>
      <c r="IRQ10" s="301"/>
      <c r="IRR10" s="301"/>
      <c r="IRS10" s="301"/>
      <c r="IRT10" s="301"/>
      <c r="IRU10" s="301"/>
      <c r="IRV10" s="301"/>
      <c r="IRW10" s="301"/>
      <c r="IRX10" s="301"/>
      <c r="IRY10" s="301"/>
      <c r="IRZ10" s="301"/>
      <c r="ISA10" s="301"/>
      <c r="ISB10" s="301"/>
      <c r="ISC10" s="301"/>
      <c r="ISD10" s="301"/>
      <c r="ISE10" s="301"/>
      <c r="ISF10" s="301"/>
      <c r="ISG10" s="301"/>
      <c r="ISH10" s="301"/>
      <c r="ISI10" s="301"/>
      <c r="ISJ10" s="301"/>
      <c r="ISK10" s="301"/>
      <c r="ISL10" s="301"/>
      <c r="ISM10" s="301"/>
      <c r="ISN10" s="301"/>
      <c r="ISO10" s="301"/>
      <c r="ISP10" s="301"/>
      <c r="ISQ10" s="301"/>
      <c r="ISR10" s="301"/>
      <c r="ISS10" s="301"/>
      <c r="IST10" s="301"/>
      <c r="ISU10" s="301"/>
      <c r="ISV10" s="301"/>
      <c r="ISW10" s="301"/>
      <c r="ISX10" s="301"/>
      <c r="ISY10" s="301"/>
      <c r="ISZ10" s="301"/>
      <c r="ITA10" s="301"/>
      <c r="ITB10" s="301"/>
      <c r="ITC10" s="301"/>
      <c r="ITD10" s="301"/>
      <c r="ITE10" s="301"/>
      <c r="ITF10" s="301"/>
      <c r="ITG10" s="301"/>
      <c r="ITH10" s="301"/>
      <c r="ITI10" s="301"/>
      <c r="ITJ10" s="301"/>
      <c r="ITK10" s="301"/>
      <c r="ITL10" s="301"/>
      <c r="ITM10" s="301"/>
      <c r="ITN10" s="301"/>
      <c r="ITO10" s="301"/>
      <c r="ITP10" s="301"/>
      <c r="ITQ10" s="301"/>
      <c r="ITR10" s="301"/>
      <c r="ITS10" s="301"/>
      <c r="ITT10" s="301"/>
      <c r="ITU10" s="301"/>
      <c r="ITV10" s="301"/>
      <c r="ITW10" s="301"/>
      <c r="ITX10" s="301"/>
      <c r="ITY10" s="301"/>
      <c r="ITZ10" s="301"/>
      <c r="IUA10" s="301"/>
      <c r="IUB10" s="301"/>
      <c r="IUC10" s="301"/>
      <c r="IUD10" s="301"/>
      <c r="IUE10" s="301"/>
      <c r="IUF10" s="301"/>
      <c r="IUG10" s="301"/>
      <c r="IUH10" s="301"/>
      <c r="IUI10" s="301"/>
      <c r="IUJ10" s="301"/>
      <c r="IUK10" s="301"/>
      <c r="IUL10" s="301"/>
      <c r="IUM10" s="301"/>
      <c r="IUN10" s="301"/>
      <c r="IUO10" s="301"/>
      <c r="IUP10" s="301"/>
      <c r="IUQ10" s="301"/>
      <c r="IUR10" s="301"/>
      <c r="IUS10" s="301"/>
      <c r="IUT10" s="301"/>
      <c r="IUU10" s="301"/>
      <c r="IUV10" s="301"/>
      <c r="IUW10" s="301"/>
      <c r="IUX10" s="301"/>
      <c r="IUY10" s="301"/>
      <c r="IUZ10" s="301"/>
      <c r="IVA10" s="301"/>
      <c r="IVB10" s="301"/>
      <c r="IVC10" s="301"/>
      <c r="IVD10" s="301"/>
      <c r="IVE10" s="301"/>
      <c r="IVF10" s="301"/>
      <c r="IVG10" s="301"/>
      <c r="IVH10" s="301"/>
      <c r="IVI10" s="301"/>
      <c r="IVJ10" s="301"/>
      <c r="IVK10" s="301"/>
      <c r="IVL10" s="301"/>
      <c r="IVM10" s="301"/>
      <c r="IVN10" s="301"/>
      <c r="IVO10" s="301"/>
      <c r="IVP10" s="301"/>
      <c r="IVQ10" s="301"/>
      <c r="IVR10" s="301"/>
      <c r="IVS10" s="301"/>
      <c r="IVT10" s="301"/>
      <c r="IVU10" s="301"/>
      <c r="IVV10" s="301"/>
      <c r="IVW10" s="301"/>
      <c r="IVX10" s="301"/>
      <c r="IVY10" s="301"/>
      <c r="IVZ10" s="301"/>
      <c r="IWA10" s="301"/>
      <c r="IWB10" s="301"/>
      <c r="IWC10" s="301"/>
      <c r="IWD10" s="301"/>
      <c r="IWE10" s="301"/>
      <c r="IWF10" s="301"/>
      <c r="IWG10" s="301"/>
      <c r="IWH10" s="301"/>
      <c r="IWI10" s="301"/>
      <c r="IWJ10" s="301"/>
      <c r="IWK10" s="301"/>
      <c r="IWL10" s="301"/>
      <c r="IWM10" s="301"/>
      <c r="IWN10" s="301"/>
      <c r="IWO10" s="301"/>
      <c r="IWP10" s="301"/>
      <c r="IWQ10" s="301"/>
      <c r="IWR10" s="301"/>
      <c r="IWS10" s="301"/>
      <c r="IWT10" s="301"/>
      <c r="IWU10" s="301"/>
      <c r="IWV10" s="301"/>
      <c r="IWW10" s="301"/>
      <c r="IWX10" s="301"/>
      <c r="IWY10" s="301"/>
      <c r="IWZ10" s="301"/>
      <c r="IXA10" s="301"/>
      <c r="IXB10" s="301"/>
      <c r="IXC10" s="301"/>
      <c r="IXD10" s="301"/>
      <c r="IXE10" s="301"/>
      <c r="IXF10" s="301"/>
      <c r="IXG10" s="301"/>
      <c r="IXH10" s="301"/>
      <c r="IXI10" s="301"/>
      <c r="IXJ10" s="301"/>
      <c r="IXK10" s="301"/>
      <c r="IXL10" s="301"/>
      <c r="IXM10" s="301"/>
      <c r="IXN10" s="301"/>
      <c r="IXO10" s="301"/>
      <c r="IXP10" s="301"/>
      <c r="IXQ10" s="301"/>
      <c r="IXR10" s="301"/>
      <c r="IXS10" s="301"/>
      <c r="IXT10" s="301"/>
      <c r="IXU10" s="301"/>
      <c r="IXV10" s="301"/>
      <c r="IXW10" s="301"/>
      <c r="IXX10" s="301"/>
      <c r="IXY10" s="301"/>
      <c r="IXZ10" s="301"/>
      <c r="IYA10" s="301"/>
      <c r="IYB10" s="301"/>
      <c r="IYC10" s="301"/>
      <c r="IYD10" s="301"/>
      <c r="IYE10" s="301"/>
      <c r="IYF10" s="301"/>
      <c r="IYG10" s="301"/>
      <c r="IYH10" s="301"/>
      <c r="IYI10" s="301"/>
      <c r="IYJ10" s="301"/>
      <c r="IYK10" s="301"/>
      <c r="IYL10" s="301"/>
      <c r="IYM10" s="301"/>
      <c r="IYN10" s="301"/>
      <c r="IYO10" s="301"/>
      <c r="IYP10" s="301"/>
      <c r="IYQ10" s="301"/>
      <c r="IYR10" s="301"/>
      <c r="IYS10" s="301"/>
      <c r="IYT10" s="301"/>
      <c r="IYU10" s="301"/>
      <c r="IYV10" s="301"/>
      <c r="IYW10" s="301"/>
      <c r="IYX10" s="301"/>
      <c r="IYY10" s="301"/>
      <c r="IYZ10" s="301"/>
      <c r="IZA10" s="301"/>
      <c r="IZB10" s="301"/>
      <c r="IZC10" s="301"/>
      <c r="IZD10" s="301"/>
      <c r="IZE10" s="301"/>
      <c r="IZF10" s="301"/>
      <c r="IZG10" s="301"/>
      <c r="IZH10" s="301"/>
      <c r="IZI10" s="301"/>
      <c r="IZJ10" s="301"/>
      <c r="IZK10" s="301"/>
      <c r="IZL10" s="301"/>
      <c r="IZM10" s="301"/>
      <c r="IZN10" s="301"/>
      <c r="IZO10" s="301"/>
      <c r="IZP10" s="301"/>
      <c r="IZQ10" s="301"/>
      <c r="IZR10" s="301"/>
      <c r="IZS10" s="301"/>
      <c r="IZT10" s="301"/>
      <c r="IZU10" s="301"/>
      <c r="IZV10" s="301"/>
      <c r="IZW10" s="301"/>
      <c r="IZX10" s="301"/>
      <c r="IZY10" s="301"/>
      <c r="IZZ10" s="301"/>
      <c r="JAA10" s="301"/>
      <c r="JAB10" s="301"/>
      <c r="JAC10" s="301"/>
      <c r="JAD10" s="301"/>
      <c r="JAE10" s="301"/>
      <c r="JAF10" s="301"/>
      <c r="JAG10" s="301"/>
      <c r="JAH10" s="301"/>
      <c r="JAI10" s="301"/>
      <c r="JAJ10" s="301"/>
      <c r="JAK10" s="301"/>
      <c r="JAL10" s="301"/>
      <c r="JAM10" s="301"/>
      <c r="JAN10" s="301"/>
      <c r="JAO10" s="301"/>
      <c r="JAP10" s="301"/>
      <c r="JAQ10" s="301"/>
      <c r="JAR10" s="301"/>
      <c r="JAS10" s="301"/>
      <c r="JAT10" s="301"/>
      <c r="JAU10" s="301"/>
      <c r="JAV10" s="301"/>
      <c r="JAW10" s="301"/>
      <c r="JAX10" s="301"/>
      <c r="JAY10" s="301"/>
      <c r="JAZ10" s="301"/>
      <c r="JBA10" s="301"/>
      <c r="JBB10" s="301"/>
      <c r="JBC10" s="301"/>
      <c r="JBD10" s="301"/>
      <c r="JBE10" s="301"/>
      <c r="JBF10" s="301"/>
      <c r="JBG10" s="301"/>
      <c r="JBH10" s="301"/>
      <c r="JBI10" s="301"/>
      <c r="JBJ10" s="301"/>
      <c r="JBK10" s="301"/>
      <c r="JBL10" s="301"/>
      <c r="JBM10" s="301"/>
      <c r="JBN10" s="301"/>
      <c r="JBO10" s="301"/>
      <c r="JBP10" s="301"/>
      <c r="JBQ10" s="301"/>
      <c r="JBR10" s="301"/>
      <c r="JBS10" s="301"/>
      <c r="JBT10" s="301"/>
      <c r="JBU10" s="301"/>
      <c r="JBV10" s="301"/>
      <c r="JBW10" s="301"/>
      <c r="JBX10" s="301"/>
      <c r="JBY10" s="301"/>
      <c r="JBZ10" s="301"/>
      <c r="JCA10" s="301"/>
      <c r="JCB10" s="301"/>
      <c r="JCC10" s="301"/>
      <c r="JCD10" s="301"/>
      <c r="JCE10" s="301"/>
      <c r="JCF10" s="301"/>
      <c r="JCG10" s="301"/>
      <c r="JCH10" s="301"/>
      <c r="JCI10" s="301"/>
      <c r="JCJ10" s="301"/>
      <c r="JCK10" s="301"/>
      <c r="JCL10" s="301"/>
      <c r="JCM10" s="301"/>
      <c r="JCN10" s="301"/>
      <c r="JCO10" s="301"/>
      <c r="JCP10" s="301"/>
      <c r="JCQ10" s="301"/>
      <c r="JCR10" s="301"/>
      <c r="JCS10" s="301"/>
      <c r="JCT10" s="301"/>
      <c r="JCU10" s="301"/>
      <c r="JCV10" s="301"/>
      <c r="JCW10" s="301"/>
      <c r="JCX10" s="301"/>
      <c r="JCY10" s="301"/>
      <c r="JCZ10" s="301"/>
      <c r="JDA10" s="301"/>
      <c r="JDB10" s="301"/>
      <c r="JDC10" s="301"/>
      <c r="JDD10" s="301"/>
      <c r="JDE10" s="301"/>
      <c r="JDF10" s="301"/>
      <c r="JDG10" s="301"/>
      <c r="JDH10" s="301"/>
      <c r="JDI10" s="301"/>
      <c r="JDJ10" s="301"/>
      <c r="JDK10" s="301"/>
      <c r="JDL10" s="301"/>
      <c r="JDM10" s="301"/>
      <c r="JDN10" s="301"/>
      <c r="JDO10" s="301"/>
      <c r="JDP10" s="301"/>
      <c r="JDQ10" s="301"/>
      <c r="JDR10" s="301"/>
      <c r="JDS10" s="301"/>
      <c r="JDT10" s="301"/>
      <c r="JDU10" s="301"/>
      <c r="JDV10" s="301"/>
      <c r="JDW10" s="301"/>
      <c r="JDX10" s="301"/>
      <c r="JDY10" s="301"/>
      <c r="JDZ10" s="301"/>
      <c r="JEA10" s="301"/>
      <c r="JEB10" s="301"/>
      <c r="JEC10" s="301"/>
      <c r="JED10" s="301"/>
      <c r="JEE10" s="301"/>
      <c r="JEF10" s="301"/>
      <c r="JEG10" s="301"/>
      <c r="JEH10" s="301"/>
      <c r="JEI10" s="301"/>
      <c r="JEJ10" s="301"/>
      <c r="JEK10" s="301"/>
      <c r="JEL10" s="301"/>
      <c r="JEM10" s="301"/>
      <c r="JEN10" s="301"/>
      <c r="JEO10" s="301"/>
      <c r="JEP10" s="301"/>
      <c r="JEQ10" s="301"/>
      <c r="JER10" s="301"/>
      <c r="JES10" s="301"/>
      <c r="JET10" s="301"/>
      <c r="JEU10" s="301"/>
      <c r="JEV10" s="301"/>
      <c r="JEW10" s="301"/>
      <c r="JEX10" s="301"/>
      <c r="JEY10" s="301"/>
      <c r="JEZ10" s="301"/>
      <c r="JFA10" s="301"/>
      <c r="JFB10" s="301"/>
      <c r="JFC10" s="301"/>
      <c r="JFD10" s="301"/>
      <c r="JFE10" s="301"/>
      <c r="JFF10" s="301"/>
      <c r="JFG10" s="301"/>
      <c r="JFH10" s="301"/>
      <c r="JFI10" s="301"/>
      <c r="JFJ10" s="301"/>
      <c r="JFK10" s="301"/>
      <c r="JFL10" s="301"/>
      <c r="JFM10" s="301"/>
      <c r="JFN10" s="301"/>
      <c r="JFO10" s="301"/>
      <c r="JFP10" s="301"/>
      <c r="JFQ10" s="301"/>
      <c r="JFR10" s="301"/>
      <c r="JFS10" s="301"/>
      <c r="JFT10" s="301"/>
      <c r="JFU10" s="301"/>
      <c r="JFV10" s="301"/>
      <c r="JFW10" s="301"/>
      <c r="JFX10" s="301"/>
      <c r="JFY10" s="301"/>
      <c r="JFZ10" s="301"/>
      <c r="JGA10" s="301"/>
      <c r="JGB10" s="301"/>
      <c r="JGC10" s="301"/>
      <c r="JGD10" s="301"/>
      <c r="JGE10" s="301"/>
      <c r="JGF10" s="301"/>
      <c r="JGG10" s="301"/>
      <c r="JGH10" s="301"/>
      <c r="JGI10" s="301"/>
      <c r="JGJ10" s="301"/>
      <c r="JGK10" s="301"/>
      <c r="JGL10" s="301"/>
      <c r="JGM10" s="301"/>
      <c r="JGN10" s="301"/>
      <c r="JGO10" s="301"/>
      <c r="JGP10" s="301"/>
      <c r="JGQ10" s="301"/>
      <c r="JGR10" s="301"/>
      <c r="JGS10" s="301"/>
      <c r="JGT10" s="301"/>
      <c r="JGU10" s="301"/>
      <c r="JGV10" s="301"/>
      <c r="JGW10" s="301"/>
      <c r="JGX10" s="301"/>
      <c r="JGY10" s="301"/>
      <c r="JGZ10" s="301"/>
      <c r="JHA10" s="301"/>
      <c r="JHB10" s="301"/>
      <c r="JHC10" s="301"/>
      <c r="JHD10" s="301"/>
      <c r="JHE10" s="301"/>
      <c r="JHF10" s="301"/>
      <c r="JHG10" s="301"/>
      <c r="JHH10" s="301"/>
      <c r="JHI10" s="301"/>
      <c r="JHJ10" s="301"/>
      <c r="JHK10" s="301"/>
      <c r="JHL10" s="301"/>
      <c r="JHM10" s="301"/>
      <c r="JHN10" s="301"/>
      <c r="JHO10" s="301"/>
      <c r="JHP10" s="301"/>
      <c r="JHQ10" s="301"/>
      <c r="JHR10" s="301"/>
      <c r="JHS10" s="301"/>
      <c r="JHT10" s="301"/>
      <c r="JHU10" s="301"/>
      <c r="JHV10" s="301"/>
      <c r="JHW10" s="301"/>
      <c r="JHX10" s="301"/>
      <c r="JHY10" s="301"/>
      <c r="JHZ10" s="301"/>
      <c r="JIA10" s="301"/>
      <c r="JIB10" s="301"/>
      <c r="JIC10" s="301"/>
      <c r="JID10" s="301"/>
      <c r="JIE10" s="301"/>
      <c r="JIF10" s="301"/>
      <c r="JIG10" s="301"/>
      <c r="JIH10" s="301"/>
      <c r="JII10" s="301"/>
      <c r="JIJ10" s="301"/>
      <c r="JIK10" s="301"/>
      <c r="JIL10" s="301"/>
      <c r="JIM10" s="301"/>
      <c r="JIN10" s="301"/>
      <c r="JIO10" s="301"/>
      <c r="JIP10" s="301"/>
      <c r="JIQ10" s="301"/>
      <c r="JIR10" s="301"/>
      <c r="JIS10" s="301"/>
      <c r="JIT10" s="301"/>
      <c r="JIU10" s="301"/>
      <c r="JIV10" s="301"/>
      <c r="JIW10" s="301"/>
      <c r="JIX10" s="301"/>
      <c r="JIY10" s="301"/>
      <c r="JIZ10" s="301"/>
      <c r="JJA10" s="301"/>
      <c r="JJB10" s="301"/>
      <c r="JJC10" s="301"/>
      <c r="JJD10" s="301"/>
      <c r="JJE10" s="301"/>
      <c r="JJF10" s="301"/>
      <c r="JJG10" s="301"/>
      <c r="JJH10" s="301"/>
      <c r="JJI10" s="301"/>
      <c r="JJJ10" s="301"/>
      <c r="JJK10" s="301"/>
      <c r="JJL10" s="301"/>
      <c r="JJM10" s="301"/>
      <c r="JJN10" s="301"/>
      <c r="JJO10" s="301"/>
      <c r="JJP10" s="301"/>
      <c r="JJQ10" s="301"/>
      <c r="JJR10" s="301"/>
      <c r="JJS10" s="301"/>
      <c r="JJT10" s="301"/>
      <c r="JJU10" s="301"/>
      <c r="JJV10" s="301"/>
      <c r="JJW10" s="301"/>
      <c r="JJX10" s="301"/>
      <c r="JJY10" s="301"/>
      <c r="JJZ10" s="301"/>
      <c r="JKA10" s="301"/>
      <c r="JKB10" s="301"/>
      <c r="JKC10" s="301"/>
      <c r="JKD10" s="301"/>
      <c r="JKE10" s="301"/>
      <c r="JKF10" s="301"/>
      <c r="JKG10" s="301"/>
      <c r="JKH10" s="301"/>
      <c r="JKI10" s="301"/>
      <c r="JKJ10" s="301"/>
      <c r="JKK10" s="301"/>
      <c r="JKL10" s="301"/>
      <c r="JKM10" s="301"/>
      <c r="JKN10" s="301"/>
      <c r="JKO10" s="301"/>
      <c r="JKP10" s="301"/>
      <c r="JKQ10" s="301"/>
      <c r="JKR10" s="301"/>
      <c r="JKS10" s="301"/>
      <c r="JKT10" s="301"/>
      <c r="JKU10" s="301"/>
      <c r="JKV10" s="301"/>
      <c r="JKW10" s="301"/>
      <c r="JKX10" s="301"/>
      <c r="JKY10" s="301"/>
      <c r="JKZ10" s="301"/>
      <c r="JLA10" s="301"/>
      <c r="JLB10" s="301"/>
      <c r="JLC10" s="301"/>
      <c r="JLD10" s="301"/>
      <c r="JLE10" s="301"/>
      <c r="JLF10" s="301"/>
      <c r="JLG10" s="301"/>
      <c r="JLH10" s="301"/>
      <c r="JLI10" s="301"/>
      <c r="JLJ10" s="301"/>
      <c r="JLK10" s="301"/>
      <c r="JLL10" s="301"/>
      <c r="JLM10" s="301"/>
      <c r="JLN10" s="301"/>
      <c r="JLO10" s="301"/>
      <c r="JLP10" s="301"/>
      <c r="JLQ10" s="301"/>
      <c r="JLR10" s="301"/>
      <c r="JLS10" s="301"/>
      <c r="JLT10" s="301"/>
      <c r="JLU10" s="301"/>
      <c r="JLV10" s="301"/>
      <c r="JLW10" s="301"/>
      <c r="JLX10" s="301"/>
      <c r="JLY10" s="301"/>
      <c r="JLZ10" s="301"/>
      <c r="JMA10" s="301"/>
      <c r="JMB10" s="301"/>
      <c r="JMC10" s="301"/>
      <c r="JMD10" s="301"/>
      <c r="JME10" s="301"/>
      <c r="JMF10" s="301"/>
      <c r="JMG10" s="301"/>
      <c r="JMH10" s="301"/>
      <c r="JMI10" s="301"/>
      <c r="JMJ10" s="301"/>
      <c r="JMK10" s="301"/>
      <c r="JML10" s="301"/>
      <c r="JMM10" s="301"/>
      <c r="JMN10" s="301"/>
      <c r="JMO10" s="301"/>
      <c r="JMP10" s="301"/>
      <c r="JMQ10" s="301"/>
      <c r="JMR10" s="301"/>
      <c r="JMS10" s="301"/>
      <c r="JMT10" s="301"/>
      <c r="JMU10" s="301"/>
      <c r="JMV10" s="301"/>
      <c r="JMW10" s="301"/>
      <c r="JMX10" s="301"/>
      <c r="JMY10" s="301"/>
      <c r="JMZ10" s="301"/>
      <c r="JNA10" s="301"/>
      <c r="JNB10" s="301"/>
      <c r="JNC10" s="301"/>
      <c r="JND10" s="301"/>
      <c r="JNE10" s="301"/>
      <c r="JNF10" s="301"/>
      <c r="JNG10" s="301"/>
      <c r="JNH10" s="301"/>
      <c r="JNI10" s="301"/>
      <c r="JNJ10" s="301"/>
      <c r="JNK10" s="301"/>
      <c r="JNL10" s="301"/>
      <c r="JNM10" s="301"/>
      <c r="JNN10" s="301"/>
      <c r="JNO10" s="301"/>
      <c r="JNP10" s="301"/>
      <c r="JNQ10" s="301"/>
      <c r="JNR10" s="301"/>
      <c r="JNS10" s="301"/>
      <c r="JNT10" s="301"/>
      <c r="JNU10" s="301"/>
      <c r="JNV10" s="301"/>
      <c r="JNW10" s="301"/>
      <c r="JNX10" s="301"/>
      <c r="JNY10" s="301"/>
      <c r="JNZ10" s="301"/>
      <c r="JOA10" s="301"/>
      <c r="JOB10" s="301"/>
      <c r="JOC10" s="301"/>
      <c r="JOD10" s="301"/>
      <c r="JOE10" s="301"/>
      <c r="JOF10" s="301"/>
      <c r="JOG10" s="301"/>
      <c r="JOH10" s="301"/>
      <c r="JOI10" s="301"/>
      <c r="JOJ10" s="301"/>
      <c r="JOK10" s="301"/>
      <c r="JOL10" s="301"/>
      <c r="JOM10" s="301"/>
      <c r="JON10" s="301"/>
      <c r="JOO10" s="301"/>
      <c r="JOP10" s="301"/>
      <c r="JOQ10" s="301"/>
      <c r="JOR10" s="301"/>
      <c r="JOS10" s="301"/>
      <c r="JOT10" s="301"/>
      <c r="JOU10" s="301"/>
      <c r="JOV10" s="301"/>
      <c r="JOW10" s="301"/>
      <c r="JOX10" s="301"/>
      <c r="JOY10" s="301"/>
      <c r="JOZ10" s="301"/>
      <c r="JPA10" s="301"/>
      <c r="JPB10" s="301"/>
      <c r="JPC10" s="301"/>
      <c r="JPD10" s="301"/>
      <c r="JPE10" s="301"/>
      <c r="JPF10" s="301"/>
      <c r="JPG10" s="301"/>
      <c r="JPH10" s="301"/>
      <c r="JPI10" s="301"/>
      <c r="JPJ10" s="301"/>
      <c r="JPK10" s="301"/>
      <c r="JPL10" s="301"/>
      <c r="JPM10" s="301"/>
      <c r="JPN10" s="301"/>
      <c r="JPO10" s="301"/>
      <c r="JPP10" s="301"/>
      <c r="JPQ10" s="301"/>
      <c r="JPR10" s="301"/>
      <c r="JPS10" s="301"/>
      <c r="JPT10" s="301"/>
      <c r="JPU10" s="301"/>
      <c r="JPV10" s="301"/>
      <c r="JPW10" s="301"/>
      <c r="JPX10" s="301"/>
      <c r="JPY10" s="301"/>
      <c r="JPZ10" s="301"/>
      <c r="JQA10" s="301"/>
      <c r="JQB10" s="301"/>
      <c r="JQC10" s="301"/>
      <c r="JQD10" s="301"/>
      <c r="JQE10" s="301"/>
      <c r="JQF10" s="301"/>
      <c r="JQG10" s="301"/>
      <c r="JQH10" s="301"/>
      <c r="JQI10" s="301"/>
      <c r="JQJ10" s="301"/>
      <c r="JQK10" s="301"/>
      <c r="JQL10" s="301"/>
      <c r="JQM10" s="301"/>
      <c r="JQN10" s="301"/>
      <c r="JQO10" s="301"/>
      <c r="JQP10" s="301"/>
      <c r="JQQ10" s="301"/>
      <c r="JQR10" s="301"/>
      <c r="JQS10" s="301"/>
      <c r="JQT10" s="301"/>
      <c r="JQU10" s="301"/>
      <c r="JQV10" s="301"/>
      <c r="JQW10" s="301"/>
      <c r="JQX10" s="301"/>
      <c r="JQY10" s="301"/>
      <c r="JQZ10" s="301"/>
      <c r="JRA10" s="301"/>
      <c r="JRB10" s="301"/>
      <c r="JRC10" s="301"/>
      <c r="JRD10" s="301"/>
      <c r="JRE10" s="301"/>
      <c r="JRF10" s="301"/>
      <c r="JRG10" s="301"/>
      <c r="JRH10" s="301"/>
      <c r="JRI10" s="301"/>
      <c r="JRJ10" s="301"/>
      <c r="JRK10" s="301"/>
      <c r="JRL10" s="301"/>
      <c r="JRM10" s="301"/>
      <c r="JRN10" s="301"/>
      <c r="JRO10" s="301"/>
      <c r="JRP10" s="301"/>
      <c r="JRQ10" s="301"/>
      <c r="JRR10" s="301"/>
      <c r="JRS10" s="301"/>
      <c r="JRT10" s="301"/>
      <c r="JRU10" s="301"/>
      <c r="JRV10" s="301"/>
      <c r="JRW10" s="301"/>
      <c r="JRX10" s="301"/>
      <c r="JRY10" s="301"/>
      <c r="JRZ10" s="301"/>
      <c r="JSA10" s="301"/>
      <c r="JSB10" s="301"/>
      <c r="JSC10" s="301"/>
      <c r="JSD10" s="301"/>
      <c r="JSE10" s="301"/>
      <c r="JSF10" s="301"/>
      <c r="JSG10" s="301"/>
      <c r="JSH10" s="301"/>
      <c r="JSI10" s="301"/>
      <c r="JSJ10" s="301"/>
      <c r="JSK10" s="301"/>
      <c r="JSL10" s="301"/>
      <c r="JSM10" s="301"/>
      <c r="JSN10" s="301"/>
      <c r="JSO10" s="301"/>
      <c r="JSP10" s="301"/>
      <c r="JSQ10" s="301"/>
      <c r="JSR10" s="301"/>
      <c r="JSS10" s="301"/>
      <c r="JST10" s="301"/>
      <c r="JSU10" s="301"/>
      <c r="JSV10" s="301"/>
      <c r="JSW10" s="301"/>
      <c r="JSX10" s="301"/>
      <c r="JSY10" s="301"/>
      <c r="JSZ10" s="301"/>
      <c r="JTA10" s="301"/>
      <c r="JTB10" s="301"/>
      <c r="JTC10" s="301"/>
      <c r="JTD10" s="301"/>
      <c r="JTE10" s="301"/>
      <c r="JTF10" s="301"/>
      <c r="JTG10" s="301"/>
      <c r="JTH10" s="301"/>
      <c r="JTI10" s="301"/>
      <c r="JTJ10" s="301"/>
      <c r="JTK10" s="301"/>
      <c r="JTL10" s="301"/>
      <c r="JTM10" s="301"/>
      <c r="JTN10" s="301"/>
      <c r="JTO10" s="301"/>
      <c r="JTP10" s="301"/>
      <c r="JTQ10" s="301"/>
      <c r="JTR10" s="301"/>
      <c r="JTS10" s="301"/>
      <c r="JTT10" s="301"/>
      <c r="JTU10" s="301"/>
      <c r="JTV10" s="301"/>
      <c r="JTW10" s="301"/>
      <c r="JTX10" s="301"/>
      <c r="JTY10" s="301"/>
      <c r="JTZ10" s="301"/>
      <c r="JUA10" s="301"/>
      <c r="JUB10" s="301"/>
      <c r="JUC10" s="301"/>
      <c r="JUD10" s="301"/>
      <c r="JUE10" s="301"/>
      <c r="JUF10" s="301"/>
      <c r="JUG10" s="301"/>
      <c r="JUH10" s="301"/>
      <c r="JUI10" s="301"/>
      <c r="JUJ10" s="301"/>
      <c r="JUK10" s="301"/>
      <c r="JUL10" s="301"/>
      <c r="JUM10" s="301"/>
      <c r="JUN10" s="301"/>
      <c r="JUO10" s="301"/>
      <c r="JUP10" s="301"/>
      <c r="JUQ10" s="301"/>
      <c r="JUR10" s="301"/>
      <c r="JUS10" s="301"/>
      <c r="JUT10" s="301"/>
      <c r="JUU10" s="301"/>
      <c r="JUV10" s="301"/>
      <c r="JUW10" s="301"/>
      <c r="JUX10" s="301"/>
      <c r="JUY10" s="301"/>
      <c r="JUZ10" s="301"/>
      <c r="JVA10" s="301"/>
      <c r="JVB10" s="301"/>
      <c r="JVC10" s="301"/>
      <c r="JVD10" s="301"/>
      <c r="JVE10" s="301"/>
      <c r="JVF10" s="301"/>
      <c r="JVG10" s="301"/>
      <c r="JVH10" s="301"/>
      <c r="JVI10" s="301"/>
      <c r="JVJ10" s="301"/>
      <c r="JVK10" s="301"/>
      <c r="JVL10" s="301"/>
      <c r="JVM10" s="301"/>
      <c r="JVN10" s="301"/>
      <c r="JVO10" s="301"/>
      <c r="JVP10" s="301"/>
      <c r="JVQ10" s="301"/>
      <c r="JVR10" s="301"/>
      <c r="JVS10" s="301"/>
      <c r="JVT10" s="301"/>
      <c r="JVU10" s="301"/>
      <c r="JVV10" s="301"/>
      <c r="JVW10" s="301"/>
      <c r="JVX10" s="301"/>
      <c r="JVY10" s="301"/>
      <c r="JVZ10" s="301"/>
      <c r="JWA10" s="301"/>
      <c r="JWB10" s="301"/>
      <c r="JWC10" s="301"/>
      <c r="JWD10" s="301"/>
      <c r="JWE10" s="301"/>
      <c r="JWF10" s="301"/>
      <c r="JWG10" s="301"/>
      <c r="JWH10" s="301"/>
      <c r="JWI10" s="301"/>
      <c r="JWJ10" s="301"/>
      <c r="JWK10" s="301"/>
      <c r="JWL10" s="301"/>
      <c r="JWM10" s="301"/>
      <c r="JWN10" s="301"/>
      <c r="JWO10" s="301"/>
      <c r="JWP10" s="301"/>
      <c r="JWQ10" s="301"/>
      <c r="JWR10" s="301"/>
      <c r="JWS10" s="301"/>
      <c r="JWT10" s="301"/>
      <c r="JWU10" s="301"/>
      <c r="JWV10" s="301"/>
      <c r="JWW10" s="301"/>
      <c r="JWX10" s="301"/>
      <c r="JWY10" s="301"/>
      <c r="JWZ10" s="301"/>
      <c r="JXA10" s="301"/>
      <c r="JXB10" s="301"/>
      <c r="JXC10" s="301"/>
      <c r="JXD10" s="301"/>
      <c r="JXE10" s="301"/>
      <c r="JXF10" s="301"/>
      <c r="JXG10" s="301"/>
      <c r="JXH10" s="301"/>
      <c r="JXI10" s="301"/>
      <c r="JXJ10" s="301"/>
      <c r="JXK10" s="301"/>
      <c r="JXL10" s="301"/>
      <c r="JXM10" s="301"/>
      <c r="JXN10" s="301"/>
      <c r="JXO10" s="301"/>
      <c r="JXP10" s="301"/>
      <c r="JXQ10" s="301"/>
      <c r="JXR10" s="301"/>
      <c r="JXS10" s="301"/>
      <c r="JXT10" s="301"/>
      <c r="JXU10" s="301"/>
      <c r="JXV10" s="301"/>
      <c r="JXW10" s="301"/>
      <c r="JXX10" s="301"/>
      <c r="JXY10" s="301"/>
      <c r="JXZ10" s="301"/>
      <c r="JYA10" s="301"/>
      <c r="JYB10" s="301"/>
      <c r="JYC10" s="301"/>
      <c r="JYD10" s="301"/>
      <c r="JYE10" s="301"/>
      <c r="JYF10" s="301"/>
      <c r="JYG10" s="301"/>
      <c r="JYH10" s="301"/>
      <c r="JYI10" s="301"/>
      <c r="JYJ10" s="301"/>
      <c r="JYK10" s="301"/>
      <c r="JYL10" s="301"/>
      <c r="JYM10" s="301"/>
      <c r="JYN10" s="301"/>
      <c r="JYO10" s="301"/>
      <c r="JYP10" s="301"/>
      <c r="JYQ10" s="301"/>
      <c r="JYR10" s="301"/>
      <c r="JYS10" s="301"/>
      <c r="JYT10" s="301"/>
      <c r="JYU10" s="301"/>
      <c r="JYV10" s="301"/>
      <c r="JYW10" s="301"/>
      <c r="JYX10" s="301"/>
      <c r="JYY10" s="301"/>
      <c r="JYZ10" s="301"/>
      <c r="JZA10" s="301"/>
      <c r="JZB10" s="301"/>
      <c r="JZC10" s="301"/>
      <c r="JZD10" s="301"/>
      <c r="JZE10" s="301"/>
      <c r="JZF10" s="301"/>
      <c r="JZG10" s="301"/>
      <c r="JZH10" s="301"/>
      <c r="JZI10" s="301"/>
      <c r="JZJ10" s="301"/>
      <c r="JZK10" s="301"/>
      <c r="JZL10" s="301"/>
      <c r="JZM10" s="301"/>
      <c r="JZN10" s="301"/>
      <c r="JZO10" s="301"/>
      <c r="JZP10" s="301"/>
      <c r="JZQ10" s="301"/>
      <c r="JZR10" s="301"/>
      <c r="JZS10" s="301"/>
      <c r="JZT10" s="301"/>
      <c r="JZU10" s="301"/>
      <c r="JZV10" s="301"/>
      <c r="JZW10" s="301"/>
      <c r="JZX10" s="301"/>
      <c r="JZY10" s="301"/>
      <c r="JZZ10" s="301"/>
      <c r="KAA10" s="301"/>
      <c r="KAB10" s="301"/>
      <c r="KAC10" s="301"/>
      <c r="KAD10" s="301"/>
      <c r="KAE10" s="301"/>
      <c r="KAF10" s="301"/>
      <c r="KAG10" s="301"/>
      <c r="KAH10" s="301"/>
      <c r="KAI10" s="301"/>
      <c r="KAJ10" s="301"/>
      <c r="KAK10" s="301"/>
      <c r="KAL10" s="301"/>
      <c r="KAM10" s="301"/>
      <c r="KAN10" s="301"/>
      <c r="KAO10" s="301"/>
      <c r="KAP10" s="301"/>
      <c r="KAQ10" s="301"/>
      <c r="KAR10" s="301"/>
      <c r="KAS10" s="301"/>
      <c r="KAT10" s="301"/>
      <c r="KAU10" s="301"/>
      <c r="KAV10" s="301"/>
      <c r="KAW10" s="301"/>
      <c r="KAX10" s="301"/>
      <c r="KAY10" s="301"/>
      <c r="KAZ10" s="301"/>
      <c r="KBA10" s="301"/>
      <c r="KBB10" s="301"/>
      <c r="KBC10" s="301"/>
      <c r="KBD10" s="301"/>
      <c r="KBE10" s="301"/>
      <c r="KBF10" s="301"/>
      <c r="KBG10" s="301"/>
      <c r="KBH10" s="301"/>
      <c r="KBI10" s="301"/>
      <c r="KBJ10" s="301"/>
      <c r="KBK10" s="301"/>
      <c r="KBL10" s="301"/>
      <c r="KBM10" s="301"/>
      <c r="KBN10" s="301"/>
      <c r="KBO10" s="301"/>
      <c r="KBP10" s="301"/>
      <c r="KBQ10" s="301"/>
      <c r="KBR10" s="301"/>
      <c r="KBS10" s="301"/>
      <c r="KBT10" s="301"/>
      <c r="KBU10" s="301"/>
      <c r="KBV10" s="301"/>
      <c r="KBW10" s="301"/>
      <c r="KBX10" s="301"/>
      <c r="KBY10" s="301"/>
      <c r="KBZ10" s="301"/>
      <c r="KCA10" s="301"/>
      <c r="KCB10" s="301"/>
      <c r="KCC10" s="301"/>
      <c r="KCD10" s="301"/>
      <c r="KCE10" s="301"/>
      <c r="KCF10" s="301"/>
      <c r="KCG10" s="301"/>
      <c r="KCH10" s="301"/>
      <c r="KCI10" s="301"/>
      <c r="KCJ10" s="301"/>
      <c r="KCK10" s="301"/>
      <c r="KCL10" s="301"/>
      <c r="KCM10" s="301"/>
      <c r="KCN10" s="301"/>
      <c r="KCO10" s="301"/>
      <c r="KCP10" s="301"/>
      <c r="KCQ10" s="301"/>
      <c r="KCR10" s="301"/>
      <c r="KCS10" s="301"/>
      <c r="KCT10" s="301"/>
      <c r="KCU10" s="301"/>
      <c r="KCV10" s="301"/>
      <c r="KCW10" s="301"/>
      <c r="KCX10" s="301"/>
      <c r="KCY10" s="301"/>
      <c r="KCZ10" s="301"/>
      <c r="KDA10" s="301"/>
      <c r="KDB10" s="301"/>
      <c r="KDC10" s="301"/>
      <c r="KDD10" s="301"/>
      <c r="KDE10" s="301"/>
      <c r="KDF10" s="301"/>
      <c r="KDG10" s="301"/>
      <c r="KDH10" s="301"/>
      <c r="KDI10" s="301"/>
      <c r="KDJ10" s="301"/>
      <c r="KDK10" s="301"/>
      <c r="KDL10" s="301"/>
      <c r="KDM10" s="301"/>
      <c r="KDN10" s="301"/>
      <c r="KDO10" s="301"/>
      <c r="KDP10" s="301"/>
      <c r="KDQ10" s="301"/>
      <c r="KDR10" s="301"/>
      <c r="KDS10" s="301"/>
      <c r="KDT10" s="301"/>
      <c r="KDU10" s="301"/>
      <c r="KDV10" s="301"/>
      <c r="KDW10" s="301"/>
      <c r="KDX10" s="301"/>
      <c r="KDY10" s="301"/>
      <c r="KDZ10" s="301"/>
      <c r="KEA10" s="301"/>
      <c r="KEB10" s="301"/>
      <c r="KEC10" s="301"/>
      <c r="KED10" s="301"/>
      <c r="KEE10" s="301"/>
      <c r="KEF10" s="301"/>
      <c r="KEG10" s="301"/>
      <c r="KEH10" s="301"/>
      <c r="KEI10" s="301"/>
      <c r="KEJ10" s="301"/>
      <c r="KEK10" s="301"/>
      <c r="KEL10" s="301"/>
      <c r="KEM10" s="301"/>
      <c r="KEN10" s="301"/>
      <c r="KEO10" s="301"/>
      <c r="KEP10" s="301"/>
      <c r="KEQ10" s="301"/>
      <c r="KER10" s="301"/>
      <c r="KES10" s="301"/>
      <c r="KET10" s="301"/>
      <c r="KEU10" s="301"/>
      <c r="KEV10" s="301"/>
      <c r="KEW10" s="301"/>
      <c r="KEX10" s="301"/>
      <c r="KEY10" s="301"/>
      <c r="KEZ10" s="301"/>
      <c r="KFA10" s="301"/>
      <c r="KFB10" s="301"/>
      <c r="KFC10" s="301"/>
      <c r="KFD10" s="301"/>
      <c r="KFE10" s="301"/>
      <c r="KFF10" s="301"/>
      <c r="KFG10" s="301"/>
      <c r="KFH10" s="301"/>
      <c r="KFI10" s="301"/>
      <c r="KFJ10" s="301"/>
      <c r="KFK10" s="301"/>
      <c r="KFL10" s="301"/>
      <c r="KFM10" s="301"/>
      <c r="KFN10" s="301"/>
      <c r="KFO10" s="301"/>
      <c r="KFP10" s="301"/>
      <c r="KFQ10" s="301"/>
      <c r="KFR10" s="301"/>
      <c r="KFS10" s="301"/>
      <c r="KFT10" s="301"/>
      <c r="KFU10" s="301"/>
      <c r="KFV10" s="301"/>
      <c r="KFW10" s="301"/>
      <c r="KFX10" s="301"/>
      <c r="KFY10" s="301"/>
      <c r="KFZ10" s="301"/>
      <c r="KGA10" s="301"/>
      <c r="KGB10" s="301"/>
      <c r="KGC10" s="301"/>
      <c r="KGD10" s="301"/>
      <c r="KGE10" s="301"/>
      <c r="KGF10" s="301"/>
      <c r="KGG10" s="301"/>
      <c r="KGH10" s="301"/>
      <c r="KGI10" s="301"/>
      <c r="KGJ10" s="301"/>
      <c r="KGK10" s="301"/>
      <c r="KGL10" s="301"/>
      <c r="KGM10" s="301"/>
      <c r="KGN10" s="301"/>
      <c r="KGO10" s="301"/>
      <c r="KGP10" s="301"/>
      <c r="KGQ10" s="301"/>
      <c r="KGR10" s="301"/>
      <c r="KGS10" s="301"/>
      <c r="KGT10" s="301"/>
      <c r="KGU10" s="301"/>
      <c r="KGV10" s="301"/>
      <c r="KGW10" s="301"/>
      <c r="KGX10" s="301"/>
      <c r="KGY10" s="301"/>
      <c r="KGZ10" s="301"/>
      <c r="KHA10" s="301"/>
      <c r="KHB10" s="301"/>
      <c r="KHC10" s="301"/>
      <c r="KHD10" s="301"/>
      <c r="KHE10" s="301"/>
      <c r="KHF10" s="301"/>
      <c r="KHG10" s="301"/>
      <c r="KHH10" s="301"/>
      <c r="KHI10" s="301"/>
      <c r="KHJ10" s="301"/>
      <c r="KHK10" s="301"/>
      <c r="KHL10" s="301"/>
      <c r="KHM10" s="301"/>
      <c r="KHN10" s="301"/>
      <c r="KHO10" s="301"/>
      <c r="KHP10" s="301"/>
      <c r="KHQ10" s="301"/>
      <c r="KHR10" s="301"/>
      <c r="KHS10" s="301"/>
      <c r="KHT10" s="301"/>
      <c r="KHU10" s="301"/>
      <c r="KHV10" s="301"/>
      <c r="KHW10" s="301"/>
      <c r="KHX10" s="301"/>
      <c r="KHY10" s="301"/>
      <c r="KHZ10" s="301"/>
      <c r="KIA10" s="301"/>
      <c r="KIB10" s="301"/>
      <c r="KIC10" s="301"/>
      <c r="KID10" s="301"/>
      <c r="KIE10" s="301"/>
      <c r="KIF10" s="301"/>
      <c r="KIG10" s="301"/>
      <c r="KIH10" s="301"/>
      <c r="KII10" s="301"/>
      <c r="KIJ10" s="301"/>
      <c r="KIK10" s="301"/>
      <c r="KIL10" s="301"/>
      <c r="KIM10" s="301"/>
      <c r="KIN10" s="301"/>
      <c r="KIO10" s="301"/>
      <c r="KIP10" s="301"/>
      <c r="KIQ10" s="301"/>
      <c r="KIR10" s="301"/>
      <c r="KIS10" s="301"/>
      <c r="KIT10" s="301"/>
      <c r="KIU10" s="301"/>
      <c r="KIV10" s="301"/>
      <c r="KIW10" s="301"/>
      <c r="KIX10" s="301"/>
      <c r="KIY10" s="301"/>
      <c r="KIZ10" s="301"/>
      <c r="KJA10" s="301"/>
      <c r="KJB10" s="301"/>
      <c r="KJC10" s="301"/>
      <c r="KJD10" s="301"/>
      <c r="KJE10" s="301"/>
      <c r="KJF10" s="301"/>
      <c r="KJG10" s="301"/>
      <c r="KJH10" s="301"/>
      <c r="KJI10" s="301"/>
      <c r="KJJ10" s="301"/>
      <c r="KJK10" s="301"/>
      <c r="KJL10" s="301"/>
      <c r="KJM10" s="301"/>
      <c r="KJN10" s="301"/>
      <c r="KJO10" s="301"/>
      <c r="KJP10" s="301"/>
      <c r="KJQ10" s="301"/>
      <c r="KJR10" s="301"/>
      <c r="KJS10" s="301"/>
      <c r="KJT10" s="301"/>
      <c r="KJU10" s="301"/>
      <c r="KJV10" s="301"/>
      <c r="KJW10" s="301"/>
      <c r="KJX10" s="301"/>
      <c r="KJY10" s="301"/>
      <c r="KJZ10" s="301"/>
      <c r="KKA10" s="301"/>
      <c r="KKB10" s="301"/>
      <c r="KKC10" s="301"/>
      <c r="KKD10" s="301"/>
      <c r="KKE10" s="301"/>
      <c r="KKF10" s="301"/>
      <c r="KKG10" s="301"/>
      <c r="KKH10" s="301"/>
      <c r="KKI10" s="301"/>
      <c r="KKJ10" s="301"/>
      <c r="KKK10" s="301"/>
      <c r="KKL10" s="301"/>
      <c r="KKM10" s="301"/>
      <c r="KKN10" s="301"/>
      <c r="KKO10" s="301"/>
      <c r="KKP10" s="301"/>
      <c r="KKQ10" s="301"/>
      <c r="KKR10" s="301"/>
      <c r="KKS10" s="301"/>
      <c r="KKT10" s="301"/>
      <c r="KKU10" s="301"/>
      <c r="KKV10" s="301"/>
      <c r="KKW10" s="301"/>
      <c r="KKX10" s="301"/>
      <c r="KKY10" s="301"/>
      <c r="KKZ10" s="301"/>
      <c r="KLA10" s="301"/>
      <c r="KLB10" s="301"/>
      <c r="KLC10" s="301"/>
      <c r="KLD10" s="301"/>
      <c r="KLE10" s="301"/>
      <c r="KLF10" s="301"/>
      <c r="KLG10" s="301"/>
      <c r="KLH10" s="301"/>
      <c r="KLI10" s="301"/>
      <c r="KLJ10" s="301"/>
      <c r="KLK10" s="301"/>
      <c r="KLL10" s="301"/>
      <c r="KLM10" s="301"/>
      <c r="KLN10" s="301"/>
      <c r="KLO10" s="301"/>
      <c r="KLP10" s="301"/>
      <c r="KLQ10" s="301"/>
      <c r="KLR10" s="301"/>
      <c r="KLS10" s="301"/>
      <c r="KLT10" s="301"/>
      <c r="KLU10" s="301"/>
      <c r="KLV10" s="301"/>
      <c r="KLW10" s="301"/>
      <c r="KLX10" s="301"/>
      <c r="KLY10" s="301"/>
      <c r="KLZ10" s="301"/>
      <c r="KMA10" s="301"/>
      <c r="KMB10" s="301"/>
      <c r="KMC10" s="301"/>
      <c r="KMD10" s="301"/>
      <c r="KME10" s="301"/>
      <c r="KMF10" s="301"/>
      <c r="KMG10" s="301"/>
      <c r="KMH10" s="301"/>
      <c r="KMI10" s="301"/>
      <c r="KMJ10" s="301"/>
      <c r="KMK10" s="301"/>
      <c r="KML10" s="301"/>
      <c r="KMM10" s="301"/>
      <c r="KMN10" s="301"/>
      <c r="KMO10" s="301"/>
      <c r="KMP10" s="301"/>
      <c r="KMQ10" s="301"/>
      <c r="KMR10" s="301"/>
      <c r="KMS10" s="301"/>
      <c r="KMT10" s="301"/>
      <c r="KMU10" s="301"/>
      <c r="KMV10" s="301"/>
      <c r="KMW10" s="301"/>
      <c r="KMX10" s="301"/>
      <c r="KMY10" s="301"/>
      <c r="KMZ10" s="301"/>
      <c r="KNA10" s="301"/>
      <c r="KNB10" s="301"/>
      <c r="KNC10" s="301"/>
      <c r="KND10" s="301"/>
      <c r="KNE10" s="301"/>
      <c r="KNF10" s="301"/>
      <c r="KNG10" s="301"/>
      <c r="KNH10" s="301"/>
      <c r="KNI10" s="301"/>
      <c r="KNJ10" s="301"/>
      <c r="KNK10" s="301"/>
      <c r="KNL10" s="301"/>
      <c r="KNM10" s="301"/>
      <c r="KNN10" s="301"/>
      <c r="KNO10" s="301"/>
      <c r="KNP10" s="301"/>
      <c r="KNQ10" s="301"/>
      <c r="KNR10" s="301"/>
      <c r="KNS10" s="301"/>
      <c r="KNT10" s="301"/>
      <c r="KNU10" s="301"/>
      <c r="KNV10" s="301"/>
      <c r="KNW10" s="301"/>
      <c r="KNX10" s="301"/>
      <c r="KNY10" s="301"/>
      <c r="KNZ10" s="301"/>
      <c r="KOA10" s="301"/>
      <c r="KOB10" s="301"/>
      <c r="KOC10" s="301"/>
      <c r="KOD10" s="301"/>
      <c r="KOE10" s="301"/>
      <c r="KOF10" s="301"/>
      <c r="KOG10" s="301"/>
      <c r="KOH10" s="301"/>
      <c r="KOI10" s="301"/>
      <c r="KOJ10" s="301"/>
      <c r="KOK10" s="301"/>
      <c r="KOL10" s="301"/>
      <c r="KOM10" s="301"/>
      <c r="KON10" s="301"/>
      <c r="KOO10" s="301"/>
      <c r="KOP10" s="301"/>
      <c r="KOQ10" s="301"/>
      <c r="KOR10" s="301"/>
      <c r="KOS10" s="301"/>
      <c r="KOT10" s="301"/>
      <c r="KOU10" s="301"/>
      <c r="KOV10" s="301"/>
      <c r="KOW10" s="301"/>
      <c r="KOX10" s="301"/>
      <c r="KOY10" s="301"/>
      <c r="KOZ10" s="301"/>
      <c r="KPA10" s="301"/>
      <c r="KPB10" s="301"/>
      <c r="KPC10" s="301"/>
      <c r="KPD10" s="301"/>
      <c r="KPE10" s="301"/>
      <c r="KPF10" s="301"/>
      <c r="KPG10" s="301"/>
      <c r="KPH10" s="301"/>
      <c r="KPI10" s="301"/>
      <c r="KPJ10" s="301"/>
      <c r="KPK10" s="301"/>
      <c r="KPL10" s="301"/>
      <c r="KPM10" s="301"/>
      <c r="KPN10" s="301"/>
      <c r="KPO10" s="301"/>
      <c r="KPP10" s="301"/>
      <c r="KPQ10" s="301"/>
      <c r="KPR10" s="301"/>
      <c r="KPS10" s="301"/>
      <c r="KPT10" s="301"/>
      <c r="KPU10" s="301"/>
      <c r="KPV10" s="301"/>
      <c r="KPW10" s="301"/>
      <c r="KPX10" s="301"/>
      <c r="KPY10" s="301"/>
      <c r="KPZ10" s="301"/>
      <c r="KQA10" s="301"/>
      <c r="KQB10" s="301"/>
      <c r="KQC10" s="301"/>
      <c r="KQD10" s="301"/>
      <c r="KQE10" s="301"/>
      <c r="KQF10" s="301"/>
      <c r="KQG10" s="301"/>
      <c r="KQH10" s="301"/>
      <c r="KQI10" s="301"/>
      <c r="KQJ10" s="301"/>
      <c r="KQK10" s="301"/>
      <c r="KQL10" s="301"/>
      <c r="KQM10" s="301"/>
      <c r="KQN10" s="301"/>
      <c r="KQO10" s="301"/>
      <c r="KQP10" s="301"/>
      <c r="KQQ10" s="301"/>
      <c r="KQR10" s="301"/>
      <c r="KQS10" s="301"/>
      <c r="KQT10" s="301"/>
      <c r="KQU10" s="301"/>
      <c r="KQV10" s="301"/>
      <c r="KQW10" s="301"/>
      <c r="KQX10" s="301"/>
      <c r="KQY10" s="301"/>
      <c r="KQZ10" s="301"/>
      <c r="KRA10" s="301"/>
      <c r="KRB10" s="301"/>
      <c r="KRC10" s="301"/>
      <c r="KRD10" s="301"/>
      <c r="KRE10" s="301"/>
      <c r="KRF10" s="301"/>
      <c r="KRG10" s="301"/>
      <c r="KRH10" s="301"/>
      <c r="KRI10" s="301"/>
      <c r="KRJ10" s="301"/>
      <c r="KRK10" s="301"/>
      <c r="KRL10" s="301"/>
      <c r="KRM10" s="301"/>
      <c r="KRN10" s="301"/>
      <c r="KRO10" s="301"/>
      <c r="KRP10" s="301"/>
      <c r="KRQ10" s="301"/>
      <c r="KRR10" s="301"/>
      <c r="KRS10" s="301"/>
      <c r="KRT10" s="301"/>
      <c r="KRU10" s="301"/>
      <c r="KRV10" s="301"/>
      <c r="KRW10" s="301"/>
      <c r="KRX10" s="301"/>
      <c r="KRY10" s="301"/>
      <c r="KRZ10" s="301"/>
      <c r="KSA10" s="301"/>
      <c r="KSB10" s="301"/>
      <c r="KSC10" s="301"/>
      <c r="KSD10" s="301"/>
      <c r="KSE10" s="301"/>
      <c r="KSF10" s="301"/>
      <c r="KSG10" s="301"/>
      <c r="KSH10" s="301"/>
      <c r="KSI10" s="301"/>
      <c r="KSJ10" s="301"/>
      <c r="KSK10" s="301"/>
      <c r="KSL10" s="301"/>
      <c r="KSM10" s="301"/>
      <c r="KSN10" s="301"/>
      <c r="KSO10" s="301"/>
      <c r="KSP10" s="301"/>
      <c r="KSQ10" s="301"/>
      <c r="KSR10" s="301"/>
      <c r="KSS10" s="301"/>
      <c r="KST10" s="301"/>
      <c r="KSU10" s="301"/>
      <c r="KSV10" s="301"/>
      <c r="KSW10" s="301"/>
      <c r="KSX10" s="301"/>
      <c r="KSY10" s="301"/>
      <c r="KSZ10" s="301"/>
      <c r="KTA10" s="301"/>
      <c r="KTB10" s="301"/>
      <c r="KTC10" s="301"/>
      <c r="KTD10" s="301"/>
      <c r="KTE10" s="301"/>
      <c r="KTF10" s="301"/>
      <c r="KTG10" s="301"/>
      <c r="KTH10" s="301"/>
      <c r="KTI10" s="301"/>
      <c r="KTJ10" s="301"/>
      <c r="KTK10" s="301"/>
      <c r="KTL10" s="301"/>
      <c r="KTM10" s="301"/>
      <c r="KTN10" s="301"/>
      <c r="KTO10" s="301"/>
      <c r="KTP10" s="301"/>
      <c r="KTQ10" s="301"/>
      <c r="KTR10" s="301"/>
      <c r="KTS10" s="301"/>
      <c r="KTT10" s="301"/>
      <c r="KTU10" s="301"/>
      <c r="KTV10" s="301"/>
      <c r="KTW10" s="301"/>
      <c r="KTX10" s="301"/>
      <c r="KTY10" s="301"/>
      <c r="KTZ10" s="301"/>
      <c r="KUA10" s="301"/>
      <c r="KUB10" s="301"/>
      <c r="KUC10" s="301"/>
      <c r="KUD10" s="301"/>
      <c r="KUE10" s="301"/>
      <c r="KUF10" s="301"/>
      <c r="KUG10" s="301"/>
      <c r="KUH10" s="301"/>
      <c r="KUI10" s="301"/>
      <c r="KUJ10" s="301"/>
      <c r="KUK10" s="301"/>
      <c r="KUL10" s="301"/>
      <c r="KUM10" s="301"/>
      <c r="KUN10" s="301"/>
      <c r="KUO10" s="301"/>
      <c r="KUP10" s="301"/>
      <c r="KUQ10" s="301"/>
      <c r="KUR10" s="301"/>
      <c r="KUS10" s="301"/>
      <c r="KUT10" s="301"/>
      <c r="KUU10" s="301"/>
      <c r="KUV10" s="301"/>
      <c r="KUW10" s="301"/>
      <c r="KUX10" s="301"/>
      <c r="KUY10" s="301"/>
      <c r="KUZ10" s="301"/>
      <c r="KVA10" s="301"/>
      <c r="KVB10" s="301"/>
      <c r="KVC10" s="301"/>
      <c r="KVD10" s="301"/>
      <c r="KVE10" s="301"/>
      <c r="KVF10" s="301"/>
      <c r="KVG10" s="301"/>
      <c r="KVH10" s="301"/>
      <c r="KVI10" s="301"/>
      <c r="KVJ10" s="301"/>
      <c r="KVK10" s="301"/>
      <c r="KVL10" s="301"/>
      <c r="KVM10" s="301"/>
      <c r="KVN10" s="301"/>
      <c r="KVO10" s="301"/>
      <c r="KVP10" s="301"/>
      <c r="KVQ10" s="301"/>
      <c r="KVR10" s="301"/>
      <c r="KVS10" s="301"/>
      <c r="KVT10" s="301"/>
      <c r="KVU10" s="301"/>
      <c r="KVV10" s="301"/>
      <c r="KVW10" s="301"/>
      <c r="KVX10" s="301"/>
      <c r="KVY10" s="301"/>
      <c r="KVZ10" s="301"/>
      <c r="KWA10" s="301"/>
      <c r="KWB10" s="301"/>
      <c r="KWC10" s="301"/>
      <c r="KWD10" s="301"/>
      <c r="KWE10" s="301"/>
      <c r="KWF10" s="301"/>
      <c r="KWG10" s="301"/>
      <c r="KWH10" s="301"/>
      <c r="KWI10" s="301"/>
      <c r="KWJ10" s="301"/>
      <c r="KWK10" s="301"/>
      <c r="KWL10" s="301"/>
      <c r="KWM10" s="301"/>
      <c r="KWN10" s="301"/>
      <c r="KWO10" s="301"/>
      <c r="KWP10" s="301"/>
      <c r="KWQ10" s="301"/>
      <c r="KWR10" s="301"/>
      <c r="KWS10" s="301"/>
      <c r="KWT10" s="301"/>
      <c r="KWU10" s="301"/>
      <c r="KWV10" s="301"/>
      <c r="KWW10" s="301"/>
      <c r="KWX10" s="301"/>
      <c r="KWY10" s="301"/>
      <c r="KWZ10" s="301"/>
      <c r="KXA10" s="301"/>
      <c r="KXB10" s="301"/>
      <c r="KXC10" s="301"/>
      <c r="KXD10" s="301"/>
      <c r="KXE10" s="301"/>
      <c r="KXF10" s="301"/>
      <c r="KXG10" s="301"/>
      <c r="KXH10" s="301"/>
      <c r="KXI10" s="301"/>
      <c r="KXJ10" s="301"/>
      <c r="KXK10" s="301"/>
      <c r="KXL10" s="301"/>
      <c r="KXM10" s="301"/>
      <c r="KXN10" s="301"/>
      <c r="KXO10" s="301"/>
      <c r="KXP10" s="301"/>
      <c r="KXQ10" s="301"/>
      <c r="KXR10" s="301"/>
      <c r="KXS10" s="301"/>
      <c r="KXT10" s="301"/>
      <c r="KXU10" s="301"/>
      <c r="KXV10" s="301"/>
      <c r="KXW10" s="301"/>
      <c r="KXX10" s="301"/>
      <c r="KXY10" s="301"/>
      <c r="KXZ10" s="301"/>
      <c r="KYA10" s="301"/>
      <c r="KYB10" s="301"/>
      <c r="KYC10" s="301"/>
      <c r="KYD10" s="301"/>
      <c r="KYE10" s="301"/>
      <c r="KYF10" s="301"/>
      <c r="KYG10" s="301"/>
      <c r="KYH10" s="301"/>
      <c r="KYI10" s="301"/>
      <c r="KYJ10" s="301"/>
      <c r="KYK10" s="301"/>
      <c r="KYL10" s="301"/>
      <c r="KYM10" s="301"/>
      <c r="KYN10" s="301"/>
      <c r="KYO10" s="301"/>
      <c r="KYP10" s="301"/>
      <c r="KYQ10" s="301"/>
      <c r="KYR10" s="301"/>
      <c r="KYS10" s="301"/>
      <c r="KYT10" s="301"/>
      <c r="KYU10" s="301"/>
      <c r="KYV10" s="301"/>
      <c r="KYW10" s="301"/>
      <c r="KYX10" s="301"/>
      <c r="KYY10" s="301"/>
      <c r="KYZ10" s="301"/>
      <c r="KZA10" s="301"/>
      <c r="KZB10" s="301"/>
      <c r="KZC10" s="301"/>
      <c r="KZD10" s="301"/>
      <c r="KZE10" s="301"/>
      <c r="KZF10" s="301"/>
      <c r="KZG10" s="301"/>
      <c r="KZH10" s="301"/>
      <c r="KZI10" s="301"/>
      <c r="KZJ10" s="301"/>
      <c r="KZK10" s="301"/>
      <c r="KZL10" s="301"/>
      <c r="KZM10" s="301"/>
      <c r="KZN10" s="301"/>
      <c r="KZO10" s="301"/>
      <c r="KZP10" s="301"/>
      <c r="KZQ10" s="301"/>
      <c r="KZR10" s="301"/>
      <c r="KZS10" s="301"/>
      <c r="KZT10" s="301"/>
      <c r="KZU10" s="301"/>
      <c r="KZV10" s="301"/>
      <c r="KZW10" s="301"/>
      <c r="KZX10" s="301"/>
      <c r="KZY10" s="301"/>
      <c r="KZZ10" s="301"/>
      <c r="LAA10" s="301"/>
      <c r="LAB10" s="301"/>
      <c r="LAC10" s="301"/>
      <c r="LAD10" s="301"/>
      <c r="LAE10" s="301"/>
      <c r="LAF10" s="301"/>
      <c r="LAG10" s="301"/>
      <c r="LAH10" s="301"/>
      <c r="LAI10" s="301"/>
      <c r="LAJ10" s="301"/>
      <c r="LAK10" s="301"/>
      <c r="LAL10" s="301"/>
      <c r="LAM10" s="301"/>
      <c r="LAN10" s="301"/>
      <c r="LAO10" s="301"/>
      <c r="LAP10" s="301"/>
      <c r="LAQ10" s="301"/>
      <c r="LAR10" s="301"/>
      <c r="LAS10" s="301"/>
      <c r="LAT10" s="301"/>
      <c r="LAU10" s="301"/>
      <c r="LAV10" s="301"/>
      <c r="LAW10" s="301"/>
      <c r="LAX10" s="301"/>
      <c r="LAY10" s="301"/>
      <c r="LAZ10" s="301"/>
      <c r="LBA10" s="301"/>
      <c r="LBB10" s="301"/>
      <c r="LBC10" s="301"/>
      <c r="LBD10" s="301"/>
      <c r="LBE10" s="301"/>
      <c r="LBF10" s="301"/>
      <c r="LBG10" s="301"/>
      <c r="LBH10" s="301"/>
      <c r="LBI10" s="301"/>
      <c r="LBJ10" s="301"/>
      <c r="LBK10" s="301"/>
      <c r="LBL10" s="301"/>
      <c r="LBM10" s="301"/>
      <c r="LBN10" s="301"/>
      <c r="LBO10" s="301"/>
      <c r="LBP10" s="301"/>
      <c r="LBQ10" s="301"/>
      <c r="LBR10" s="301"/>
      <c r="LBS10" s="301"/>
      <c r="LBT10" s="301"/>
      <c r="LBU10" s="301"/>
      <c r="LBV10" s="301"/>
      <c r="LBW10" s="301"/>
      <c r="LBX10" s="301"/>
      <c r="LBY10" s="301"/>
      <c r="LBZ10" s="301"/>
      <c r="LCA10" s="301"/>
      <c r="LCB10" s="301"/>
      <c r="LCC10" s="301"/>
      <c r="LCD10" s="301"/>
      <c r="LCE10" s="301"/>
      <c r="LCF10" s="301"/>
      <c r="LCG10" s="301"/>
      <c r="LCH10" s="301"/>
      <c r="LCI10" s="301"/>
      <c r="LCJ10" s="301"/>
      <c r="LCK10" s="301"/>
      <c r="LCL10" s="301"/>
      <c r="LCM10" s="301"/>
      <c r="LCN10" s="301"/>
      <c r="LCO10" s="301"/>
      <c r="LCP10" s="301"/>
      <c r="LCQ10" s="301"/>
      <c r="LCR10" s="301"/>
      <c r="LCS10" s="301"/>
      <c r="LCT10" s="301"/>
      <c r="LCU10" s="301"/>
      <c r="LCV10" s="301"/>
      <c r="LCW10" s="301"/>
      <c r="LCX10" s="301"/>
      <c r="LCY10" s="301"/>
      <c r="LCZ10" s="301"/>
      <c r="LDA10" s="301"/>
      <c r="LDB10" s="301"/>
      <c r="LDC10" s="301"/>
      <c r="LDD10" s="301"/>
      <c r="LDE10" s="301"/>
      <c r="LDF10" s="301"/>
      <c r="LDG10" s="301"/>
      <c r="LDH10" s="301"/>
      <c r="LDI10" s="301"/>
      <c r="LDJ10" s="301"/>
      <c r="LDK10" s="301"/>
      <c r="LDL10" s="301"/>
      <c r="LDM10" s="301"/>
      <c r="LDN10" s="301"/>
      <c r="LDO10" s="301"/>
      <c r="LDP10" s="301"/>
      <c r="LDQ10" s="301"/>
      <c r="LDR10" s="301"/>
      <c r="LDS10" s="301"/>
      <c r="LDT10" s="301"/>
      <c r="LDU10" s="301"/>
      <c r="LDV10" s="301"/>
      <c r="LDW10" s="301"/>
      <c r="LDX10" s="301"/>
      <c r="LDY10" s="301"/>
      <c r="LDZ10" s="301"/>
      <c r="LEA10" s="301"/>
      <c r="LEB10" s="301"/>
      <c r="LEC10" s="301"/>
      <c r="LED10" s="301"/>
      <c r="LEE10" s="301"/>
      <c r="LEF10" s="301"/>
      <c r="LEG10" s="301"/>
      <c r="LEH10" s="301"/>
      <c r="LEI10" s="301"/>
      <c r="LEJ10" s="301"/>
      <c r="LEK10" s="301"/>
      <c r="LEL10" s="301"/>
      <c r="LEM10" s="301"/>
      <c r="LEN10" s="301"/>
      <c r="LEO10" s="301"/>
      <c r="LEP10" s="301"/>
      <c r="LEQ10" s="301"/>
      <c r="LER10" s="301"/>
      <c r="LES10" s="301"/>
      <c r="LET10" s="301"/>
      <c r="LEU10" s="301"/>
      <c r="LEV10" s="301"/>
      <c r="LEW10" s="301"/>
      <c r="LEX10" s="301"/>
      <c r="LEY10" s="301"/>
      <c r="LEZ10" s="301"/>
      <c r="LFA10" s="301"/>
      <c r="LFB10" s="301"/>
      <c r="LFC10" s="301"/>
      <c r="LFD10" s="301"/>
      <c r="LFE10" s="301"/>
      <c r="LFF10" s="301"/>
      <c r="LFG10" s="301"/>
      <c r="LFH10" s="301"/>
      <c r="LFI10" s="301"/>
      <c r="LFJ10" s="301"/>
      <c r="LFK10" s="301"/>
      <c r="LFL10" s="301"/>
      <c r="LFM10" s="301"/>
      <c r="LFN10" s="301"/>
      <c r="LFO10" s="301"/>
      <c r="LFP10" s="301"/>
      <c r="LFQ10" s="301"/>
      <c r="LFR10" s="301"/>
      <c r="LFS10" s="301"/>
      <c r="LFT10" s="301"/>
      <c r="LFU10" s="301"/>
      <c r="LFV10" s="301"/>
      <c r="LFW10" s="301"/>
      <c r="LFX10" s="301"/>
      <c r="LFY10" s="301"/>
      <c r="LFZ10" s="301"/>
      <c r="LGA10" s="301"/>
      <c r="LGB10" s="301"/>
      <c r="LGC10" s="301"/>
      <c r="LGD10" s="301"/>
      <c r="LGE10" s="301"/>
      <c r="LGF10" s="301"/>
      <c r="LGG10" s="301"/>
      <c r="LGH10" s="301"/>
      <c r="LGI10" s="301"/>
      <c r="LGJ10" s="301"/>
      <c r="LGK10" s="301"/>
      <c r="LGL10" s="301"/>
      <c r="LGM10" s="301"/>
      <c r="LGN10" s="301"/>
      <c r="LGO10" s="301"/>
      <c r="LGP10" s="301"/>
      <c r="LGQ10" s="301"/>
      <c r="LGR10" s="301"/>
      <c r="LGS10" s="301"/>
      <c r="LGT10" s="301"/>
      <c r="LGU10" s="301"/>
      <c r="LGV10" s="301"/>
      <c r="LGW10" s="301"/>
      <c r="LGX10" s="301"/>
      <c r="LGY10" s="301"/>
      <c r="LGZ10" s="301"/>
      <c r="LHA10" s="301"/>
      <c r="LHB10" s="301"/>
      <c r="LHC10" s="301"/>
      <c r="LHD10" s="301"/>
      <c r="LHE10" s="301"/>
      <c r="LHF10" s="301"/>
      <c r="LHG10" s="301"/>
      <c r="LHH10" s="301"/>
      <c r="LHI10" s="301"/>
      <c r="LHJ10" s="301"/>
      <c r="LHK10" s="301"/>
      <c r="LHL10" s="301"/>
      <c r="LHM10" s="301"/>
      <c r="LHN10" s="301"/>
      <c r="LHO10" s="301"/>
      <c r="LHP10" s="301"/>
      <c r="LHQ10" s="301"/>
      <c r="LHR10" s="301"/>
      <c r="LHS10" s="301"/>
      <c r="LHT10" s="301"/>
      <c r="LHU10" s="301"/>
      <c r="LHV10" s="301"/>
      <c r="LHW10" s="301"/>
      <c r="LHX10" s="301"/>
      <c r="LHY10" s="301"/>
      <c r="LHZ10" s="301"/>
      <c r="LIA10" s="301"/>
      <c r="LIB10" s="301"/>
      <c r="LIC10" s="301"/>
      <c r="LID10" s="301"/>
      <c r="LIE10" s="301"/>
      <c r="LIF10" s="301"/>
      <c r="LIG10" s="301"/>
      <c r="LIH10" s="301"/>
      <c r="LII10" s="301"/>
      <c r="LIJ10" s="301"/>
      <c r="LIK10" s="301"/>
      <c r="LIL10" s="301"/>
      <c r="LIM10" s="301"/>
      <c r="LIN10" s="301"/>
      <c r="LIO10" s="301"/>
      <c r="LIP10" s="301"/>
      <c r="LIQ10" s="301"/>
      <c r="LIR10" s="301"/>
      <c r="LIS10" s="301"/>
      <c r="LIT10" s="301"/>
      <c r="LIU10" s="301"/>
      <c r="LIV10" s="301"/>
      <c r="LIW10" s="301"/>
      <c r="LIX10" s="301"/>
      <c r="LIY10" s="301"/>
      <c r="LIZ10" s="301"/>
      <c r="LJA10" s="301"/>
      <c r="LJB10" s="301"/>
      <c r="LJC10" s="301"/>
      <c r="LJD10" s="301"/>
      <c r="LJE10" s="301"/>
      <c r="LJF10" s="301"/>
      <c r="LJG10" s="301"/>
      <c r="LJH10" s="301"/>
      <c r="LJI10" s="301"/>
      <c r="LJJ10" s="301"/>
      <c r="LJK10" s="301"/>
      <c r="LJL10" s="301"/>
      <c r="LJM10" s="301"/>
      <c r="LJN10" s="301"/>
      <c r="LJO10" s="301"/>
      <c r="LJP10" s="301"/>
      <c r="LJQ10" s="301"/>
      <c r="LJR10" s="301"/>
      <c r="LJS10" s="301"/>
      <c r="LJT10" s="301"/>
      <c r="LJU10" s="301"/>
      <c r="LJV10" s="301"/>
      <c r="LJW10" s="301"/>
      <c r="LJX10" s="301"/>
      <c r="LJY10" s="301"/>
      <c r="LJZ10" s="301"/>
      <c r="LKA10" s="301"/>
      <c r="LKB10" s="301"/>
      <c r="LKC10" s="301"/>
      <c r="LKD10" s="301"/>
      <c r="LKE10" s="301"/>
      <c r="LKF10" s="301"/>
      <c r="LKG10" s="301"/>
      <c r="LKH10" s="301"/>
      <c r="LKI10" s="301"/>
      <c r="LKJ10" s="301"/>
      <c r="LKK10" s="301"/>
      <c r="LKL10" s="301"/>
      <c r="LKM10" s="301"/>
      <c r="LKN10" s="301"/>
      <c r="LKO10" s="301"/>
      <c r="LKP10" s="301"/>
      <c r="LKQ10" s="301"/>
      <c r="LKR10" s="301"/>
      <c r="LKS10" s="301"/>
      <c r="LKT10" s="301"/>
      <c r="LKU10" s="301"/>
      <c r="LKV10" s="301"/>
      <c r="LKW10" s="301"/>
      <c r="LKX10" s="301"/>
      <c r="LKY10" s="301"/>
      <c r="LKZ10" s="301"/>
      <c r="LLA10" s="301"/>
      <c r="LLB10" s="301"/>
      <c r="LLC10" s="301"/>
      <c r="LLD10" s="301"/>
      <c r="LLE10" s="301"/>
      <c r="LLF10" s="301"/>
      <c r="LLG10" s="301"/>
      <c r="LLH10" s="301"/>
      <c r="LLI10" s="301"/>
      <c r="LLJ10" s="301"/>
      <c r="LLK10" s="301"/>
      <c r="LLL10" s="301"/>
      <c r="LLM10" s="301"/>
      <c r="LLN10" s="301"/>
      <c r="LLO10" s="301"/>
      <c r="LLP10" s="301"/>
      <c r="LLQ10" s="301"/>
      <c r="LLR10" s="301"/>
      <c r="LLS10" s="301"/>
      <c r="LLT10" s="301"/>
      <c r="LLU10" s="301"/>
      <c r="LLV10" s="301"/>
      <c r="LLW10" s="301"/>
      <c r="LLX10" s="301"/>
      <c r="LLY10" s="301"/>
      <c r="LLZ10" s="301"/>
      <c r="LMA10" s="301"/>
      <c r="LMB10" s="301"/>
      <c r="LMC10" s="301"/>
      <c r="LMD10" s="301"/>
      <c r="LME10" s="301"/>
      <c r="LMF10" s="301"/>
      <c r="LMG10" s="301"/>
      <c r="LMH10" s="301"/>
      <c r="LMI10" s="301"/>
      <c r="LMJ10" s="301"/>
      <c r="LMK10" s="301"/>
      <c r="LML10" s="301"/>
      <c r="LMM10" s="301"/>
      <c r="LMN10" s="301"/>
      <c r="LMO10" s="301"/>
      <c r="LMP10" s="301"/>
      <c r="LMQ10" s="301"/>
      <c r="LMR10" s="301"/>
      <c r="LMS10" s="301"/>
      <c r="LMT10" s="301"/>
      <c r="LMU10" s="301"/>
      <c r="LMV10" s="301"/>
      <c r="LMW10" s="301"/>
      <c r="LMX10" s="301"/>
      <c r="LMY10" s="301"/>
      <c r="LMZ10" s="301"/>
      <c r="LNA10" s="301"/>
      <c r="LNB10" s="301"/>
      <c r="LNC10" s="301"/>
      <c r="LND10" s="301"/>
      <c r="LNE10" s="301"/>
      <c r="LNF10" s="301"/>
      <c r="LNG10" s="301"/>
      <c r="LNH10" s="301"/>
      <c r="LNI10" s="301"/>
      <c r="LNJ10" s="301"/>
      <c r="LNK10" s="301"/>
      <c r="LNL10" s="301"/>
      <c r="LNM10" s="301"/>
      <c r="LNN10" s="301"/>
      <c r="LNO10" s="301"/>
      <c r="LNP10" s="301"/>
      <c r="LNQ10" s="301"/>
      <c r="LNR10" s="301"/>
      <c r="LNS10" s="301"/>
      <c r="LNT10" s="301"/>
      <c r="LNU10" s="301"/>
      <c r="LNV10" s="301"/>
      <c r="LNW10" s="301"/>
      <c r="LNX10" s="301"/>
      <c r="LNY10" s="301"/>
      <c r="LNZ10" s="301"/>
      <c r="LOA10" s="301"/>
      <c r="LOB10" s="301"/>
      <c r="LOC10" s="301"/>
      <c r="LOD10" s="301"/>
      <c r="LOE10" s="301"/>
      <c r="LOF10" s="301"/>
      <c r="LOG10" s="301"/>
      <c r="LOH10" s="301"/>
      <c r="LOI10" s="301"/>
      <c r="LOJ10" s="301"/>
      <c r="LOK10" s="301"/>
      <c r="LOL10" s="301"/>
      <c r="LOM10" s="301"/>
      <c r="LON10" s="301"/>
      <c r="LOO10" s="301"/>
      <c r="LOP10" s="301"/>
      <c r="LOQ10" s="301"/>
      <c r="LOR10" s="301"/>
      <c r="LOS10" s="301"/>
      <c r="LOT10" s="301"/>
      <c r="LOU10" s="301"/>
      <c r="LOV10" s="301"/>
      <c r="LOW10" s="301"/>
      <c r="LOX10" s="301"/>
      <c r="LOY10" s="301"/>
      <c r="LOZ10" s="301"/>
      <c r="LPA10" s="301"/>
      <c r="LPB10" s="301"/>
      <c r="LPC10" s="301"/>
      <c r="LPD10" s="301"/>
      <c r="LPE10" s="301"/>
      <c r="LPF10" s="301"/>
      <c r="LPG10" s="301"/>
      <c r="LPH10" s="301"/>
      <c r="LPI10" s="301"/>
      <c r="LPJ10" s="301"/>
      <c r="LPK10" s="301"/>
      <c r="LPL10" s="301"/>
      <c r="LPM10" s="301"/>
      <c r="LPN10" s="301"/>
      <c r="LPO10" s="301"/>
      <c r="LPP10" s="301"/>
      <c r="LPQ10" s="301"/>
      <c r="LPR10" s="301"/>
      <c r="LPS10" s="301"/>
      <c r="LPT10" s="301"/>
      <c r="LPU10" s="301"/>
      <c r="LPV10" s="301"/>
      <c r="LPW10" s="301"/>
      <c r="LPX10" s="301"/>
      <c r="LPY10" s="301"/>
      <c r="LPZ10" s="301"/>
      <c r="LQA10" s="301"/>
      <c r="LQB10" s="301"/>
      <c r="LQC10" s="301"/>
      <c r="LQD10" s="301"/>
      <c r="LQE10" s="301"/>
      <c r="LQF10" s="301"/>
      <c r="LQG10" s="301"/>
      <c r="LQH10" s="301"/>
      <c r="LQI10" s="301"/>
      <c r="LQJ10" s="301"/>
      <c r="LQK10" s="301"/>
      <c r="LQL10" s="301"/>
      <c r="LQM10" s="301"/>
      <c r="LQN10" s="301"/>
      <c r="LQO10" s="301"/>
      <c r="LQP10" s="301"/>
      <c r="LQQ10" s="301"/>
      <c r="LQR10" s="301"/>
      <c r="LQS10" s="301"/>
      <c r="LQT10" s="301"/>
      <c r="LQU10" s="301"/>
      <c r="LQV10" s="301"/>
      <c r="LQW10" s="301"/>
      <c r="LQX10" s="301"/>
      <c r="LQY10" s="301"/>
      <c r="LQZ10" s="301"/>
      <c r="LRA10" s="301"/>
      <c r="LRB10" s="301"/>
      <c r="LRC10" s="301"/>
      <c r="LRD10" s="301"/>
      <c r="LRE10" s="301"/>
      <c r="LRF10" s="301"/>
      <c r="LRG10" s="301"/>
      <c r="LRH10" s="301"/>
      <c r="LRI10" s="301"/>
      <c r="LRJ10" s="301"/>
      <c r="LRK10" s="301"/>
      <c r="LRL10" s="301"/>
      <c r="LRM10" s="301"/>
      <c r="LRN10" s="301"/>
      <c r="LRO10" s="301"/>
      <c r="LRP10" s="301"/>
      <c r="LRQ10" s="301"/>
      <c r="LRR10" s="301"/>
      <c r="LRS10" s="301"/>
      <c r="LRT10" s="301"/>
      <c r="LRU10" s="301"/>
      <c r="LRV10" s="301"/>
      <c r="LRW10" s="301"/>
      <c r="LRX10" s="301"/>
      <c r="LRY10" s="301"/>
      <c r="LRZ10" s="301"/>
      <c r="LSA10" s="301"/>
      <c r="LSB10" s="301"/>
      <c r="LSC10" s="301"/>
      <c r="LSD10" s="301"/>
      <c r="LSE10" s="301"/>
      <c r="LSF10" s="301"/>
      <c r="LSG10" s="301"/>
      <c r="LSH10" s="301"/>
      <c r="LSI10" s="301"/>
      <c r="LSJ10" s="301"/>
      <c r="LSK10" s="301"/>
      <c r="LSL10" s="301"/>
      <c r="LSM10" s="301"/>
      <c r="LSN10" s="301"/>
      <c r="LSO10" s="301"/>
      <c r="LSP10" s="301"/>
      <c r="LSQ10" s="301"/>
      <c r="LSR10" s="301"/>
      <c r="LSS10" s="301"/>
      <c r="LST10" s="301"/>
      <c r="LSU10" s="301"/>
      <c r="LSV10" s="301"/>
      <c r="LSW10" s="301"/>
      <c r="LSX10" s="301"/>
      <c r="LSY10" s="301"/>
      <c r="LSZ10" s="301"/>
      <c r="LTA10" s="301"/>
      <c r="LTB10" s="301"/>
      <c r="LTC10" s="301"/>
      <c r="LTD10" s="301"/>
      <c r="LTE10" s="301"/>
      <c r="LTF10" s="301"/>
      <c r="LTG10" s="301"/>
      <c r="LTH10" s="301"/>
      <c r="LTI10" s="301"/>
      <c r="LTJ10" s="301"/>
      <c r="LTK10" s="301"/>
      <c r="LTL10" s="301"/>
      <c r="LTM10" s="301"/>
      <c r="LTN10" s="301"/>
      <c r="LTO10" s="301"/>
      <c r="LTP10" s="301"/>
      <c r="LTQ10" s="301"/>
      <c r="LTR10" s="301"/>
      <c r="LTS10" s="301"/>
      <c r="LTT10" s="301"/>
      <c r="LTU10" s="301"/>
      <c r="LTV10" s="301"/>
      <c r="LTW10" s="301"/>
      <c r="LTX10" s="301"/>
      <c r="LTY10" s="301"/>
      <c r="LTZ10" s="301"/>
      <c r="LUA10" s="301"/>
      <c r="LUB10" s="301"/>
      <c r="LUC10" s="301"/>
      <c r="LUD10" s="301"/>
      <c r="LUE10" s="301"/>
      <c r="LUF10" s="301"/>
      <c r="LUG10" s="301"/>
      <c r="LUH10" s="301"/>
      <c r="LUI10" s="301"/>
      <c r="LUJ10" s="301"/>
      <c r="LUK10" s="301"/>
      <c r="LUL10" s="301"/>
      <c r="LUM10" s="301"/>
      <c r="LUN10" s="301"/>
      <c r="LUO10" s="301"/>
      <c r="LUP10" s="301"/>
      <c r="LUQ10" s="301"/>
      <c r="LUR10" s="301"/>
      <c r="LUS10" s="301"/>
      <c r="LUT10" s="301"/>
      <c r="LUU10" s="301"/>
      <c r="LUV10" s="301"/>
      <c r="LUW10" s="301"/>
      <c r="LUX10" s="301"/>
      <c r="LUY10" s="301"/>
      <c r="LUZ10" s="301"/>
      <c r="LVA10" s="301"/>
      <c r="LVB10" s="301"/>
      <c r="LVC10" s="301"/>
      <c r="LVD10" s="301"/>
      <c r="LVE10" s="301"/>
      <c r="LVF10" s="301"/>
      <c r="LVG10" s="301"/>
      <c r="LVH10" s="301"/>
      <c r="LVI10" s="301"/>
      <c r="LVJ10" s="301"/>
      <c r="LVK10" s="301"/>
      <c r="LVL10" s="301"/>
      <c r="LVM10" s="301"/>
      <c r="LVN10" s="301"/>
      <c r="LVO10" s="301"/>
      <c r="LVP10" s="301"/>
      <c r="LVQ10" s="301"/>
      <c r="LVR10" s="301"/>
      <c r="LVS10" s="301"/>
      <c r="LVT10" s="301"/>
      <c r="LVU10" s="301"/>
      <c r="LVV10" s="301"/>
      <c r="LVW10" s="301"/>
      <c r="LVX10" s="301"/>
      <c r="LVY10" s="301"/>
      <c r="LVZ10" s="301"/>
      <c r="LWA10" s="301"/>
      <c r="LWB10" s="301"/>
      <c r="LWC10" s="301"/>
      <c r="LWD10" s="301"/>
      <c r="LWE10" s="301"/>
      <c r="LWF10" s="301"/>
      <c r="LWG10" s="301"/>
      <c r="LWH10" s="301"/>
      <c r="LWI10" s="301"/>
      <c r="LWJ10" s="301"/>
      <c r="LWK10" s="301"/>
      <c r="LWL10" s="301"/>
      <c r="LWM10" s="301"/>
      <c r="LWN10" s="301"/>
      <c r="LWO10" s="301"/>
      <c r="LWP10" s="301"/>
      <c r="LWQ10" s="301"/>
      <c r="LWR10" s="301"/>
      <c r="LWS10" s="301"/>
      <c r="LWT10" s="301"/>
      <c r="LWU10" s="301"/>
      <c r="LWV10" s="301"/>
      <c r="LWW10" s="301"/>
      <c r="LWX10" s="301"/>
      <c r="LWY10" s="301"/>
      <c r="LWZ10" s="301"/>
      <c r="LXA10" s="301"/>
      <c r="LXB10" s="301"/>
      <c r="LXC10" s="301"/>
      <c r="LXD10" s="301"/>
      <c r="LXE10" s="301"/>
      <c r="LXF10" s="301"/>
      <c r="LXG10" s="301"/>
      <c r="LXH10" s="301"/>
      <c r="LXI10" s="301"/>
      <c r="LXJ10" s="301"/>
      <c r="LXK10" s="301"/>
      <c r="LXL10" s="301"/>
      <c r="LXM10" s="301"/>
      <c r="LXN10" s="301"/>
      <c r="LXO10" s="301"/>
      <c r="LXP10" s="301"/>
      <c r="LXQ10" s="301"/>
      <c r="LXR10" s="301"/>
      <c r="LXS10" s="301"/>
      <c r="LXT10" s="301"/>
      <c r="LXU10" s="301"/>
      <c r="LXV10" s="301"/>
      <c r="LXW10" s="301"/>
      <c r="LXX10" s="301"/>
      <c r="LXY10" s="301"/>
      <c r="LXZ10" s="301"/>
      <c r="LYA10" s="301"/>
      <c r="LYB10" s="301"/>
      <c r="LYC10" s="301"/>
      <c r="LYD10" s="301"/>
      <c r="LYE10" s="301"/>
      <c r="LYF10" s="301"/>
      <c r="LYG10" s="301"/>
      <c r="LYH10" s="301"/>
      <c r="LYI10" s="301"/>
      <c r="LYJ10" s="301"/>
      <c r="LYK10" s="301"/>
      <c r="LYL10" s="301"/>
      <c r="LYM10" s="301"/>
      <c r="LYN10" s="301"/>
      <c r="LYO10" s="301"/>
      <c r="LYP10" s="301"/>
      <c r="LYQ10" s="301"/>
      <c r="LYR10" s="301"/>
      <c r="LYS10" s="301"/>
      <c r="LYT10" s="301"/>
      <c r="LYU10" s="301"/>
      <c r="LYV10" s="301"/>
      <c r="LYW10" s="301"/>
      <c r="LYX10" s="301"/>
      <c r="LYY10" s="301"/>
      <c r="LYZ10" s="301"/>
      <c r="LZA10" s="301"/>
      <c r="LZB10" s="301"/>
      <c r="LZC10" s="301"/>
      <c r="LZD10" s="301"/>
      <c r="LZE10" s="301"/>
      <c r="LZF10" s="301"/>
      <c r="LZG10" s="301"/>
      <c r="LZH10" s="301"/>
      <c r="LZI10" s="301"/>
      <c r="LZJ10" s="301"/>
      <c r="LZK10" s="301"/>
      <c r="LZL10" s="301"/>
      <c r="LZM10" s="301"/>
      <c r="LZN10" s="301"/>
      <c r="LZO10" s="301"/>
      <c r="LZP10" s="301"/>
      <c r="LZQ10" s="301"/>
      <c r="LZR10" s="301"/>
      <c r="LZS10" s="301"/>
      <c r="LZT10" s="301"/>
      <c r="LZU10" s="301"/>
      <c r="LZV10" s="301"/>
      <c r="LZW10" s="301"/>
      <c r="LZX10" s="301"/>
      <c r="LZY10" s="301"/>
      <c r="LZZ10" s="301"/>
      <c r="MAA10" s="301"/>
      <c r="MAB10" s="301"/>
      <c r="MAC10" s="301"/>
      <c r="MAD10" s="301"/>
      <c r="MAE10" s="301"/>
      <c r="MAF10" s="301"/>
      <c r="MAG10" s="301"/>
      <c r="MAH10" s="301"/>
      <c r="MAI10" s="301"/>
      <c r="MAJ10" s="301"/>
      <c r="MAK10" s="301"/>
      <c r="MAL10" s="301"/>
      <c r="MAM10" s="301"/>
      <c r="MAN10" s="301"/>
      <c r="MAO10" s="301"/>
      <c r="MAP10" s="301"/>
      <c r="MAQ10" s="301"/>
      <c r="MAR10" s="301"/>
      <c r="MAS10" s="301"/>
      <c r="MAT10" s="301"/>
      <c r="MAU10" s="301"/>
      <c r="MAV10" s="301"/>
      <c r="MAW10" s="301"/>
      <c r="MAX10" s="301"/>
      <c r="MAY10" s="301"/>
      <c r="MAZ10" s="301"/>
      <c r="MBA10" s="301"/>
      <c r="MBB10" s="301"/>
      <c r="MBC10" s="301"/>
      <c r="MBD10" s="301"/>
      <c r="MBE10" s="301"/>
      <c r="MBF10" s="301"/>
      <c r="MBG10" s="301"/>
      <c r="MBH10" s="301"/>
      <c r="MBI10" s="301"/>
      <c r="MBJ10" s="301"/>
      <c r="MBK10" s="301"/>
      <c r="MBL10" s="301"/>
      <c r="MBM10" s="301"/>
      <c r="MBN10" s="301"/>
      <c r="MBO10" s="301"/>
      <c r="MBP10" s="301"/>
      <c r="MBQ10" s="301"/>
      <c r="MBR10" s="301"/>
      <c r="MBS10" s="301"/>
      <c r="MBT10" s="301"/>
      <c r="MBU10" s="301"/>
      <c r="MBV10" s="301"/>
      <c r="MBW10" s="301"/>
      <c r="MBX10" s="301"/>
      <c r="MBY10" s="301"/>
      <c r="MBZ10" s="301"/>
      <c r="MCA10" s="301"/>
      <c r="MCB10" s="301"/>
      <c r="MCC10" s="301"/>
      <c r="MCD10" s="301"/>
      <c r="MCE10" s="301"/>
      <c r="MCF10" s="301"/>
      <c r="MCG10" s="301"/>
      <c r="MCH10" s="301"/>
      <c r="MCI10" s="301"/>
      <c r="MCJ10" s="301"/>
      <c r="MCK10" s="301"/>
      <c r="MCL10" s="301"/>
      <c r="MCM10" s="301"/>
      <c r="MCN10" s="301"/>
      <c r="MCO10" s="301"/>
      <c r="MCP10" s="301"/>
      <c r="MCQ10" s="301"/>
      <c r="MCR10" s="301"/>
      <c r="MCS10" s="301"/>
      <c r="MCT10" s="301"/>
      <c r="MCU10" s="301"/>
      <c r="MCV10" s="301"/>
      <c r="MCW10" s="301"/>
      <c r="MCX10" s="301"/>
      <c r="MCY10" s="301"/>
      <c r="MCZ10" s="301"/>
      <c r="MDA10" s="301"/>
      <c r="MDB10" s="301"/>
      <c r="MDC10" s="301"/>
      <c r="MDD10" s="301"/>
      <c r="MDE10" s="301"/>
      <c r="MDF10" s="301"/>
      <c r="MDG10" s="301"/>
      <c r="MDH10" s="301"/>
      <c r="MDI10" s="301"/>
      <c r="MDJ10" s="301"/>
      <c r="MDK10" s="301"/>
      <c r="MDL10" s="301"/>
      <c r="MDM10" s="301"/>
      <c r="MDN10" s="301"/>
      <c r="MDO10" s="301"/>
      <c r="MDP10" s="301"/>
      <c r="MDQ10" s="301"/>
      <c r="MDR10" s="301"/>
      <c r="MDS10" s="301"/>
      <c r="MDT10" s="301"/>
      <c r="MDU10" s="301"/>
      <c r="MDV10" s="301"/>
      <c r="MDW10" s="301"/>
      <c r="MDX10" s="301"/>
      <c r="MDY10" s="301"/>
      <c r="MDZ10" s="301"/>
      <c r="MEA10" s="301"/>
      <c r="MEB10" s="301"/>
      <c r="MEC10" s="301"/>
      <c r="MED10" s="301"/>
      <c r="MEE10" s="301"/>
      <c r="MEF10" s="301"/>
      <c r="MEG10" s="301"/>
      <c r="MEH10" s="301"/>
      <c r="MEI10" s="301"/>
      <c r="MEJ10" s="301"/>
      <c r="MEK10" s="301"/>
      <c r="MEL10" s="301"/>
      <c r="MEM10" s="301"/>
      <c r="MEN10" s="301"/>
      <c r="MEO10" s="301"/>
      <c r="MEP10" s="301"/>
      <c r="MEQ10" s="301"/>
      <c r="MER10" s="301"/>
      <c r="MES10" s="301"/>
      <c r="MET10" s="301"/>
      <c r="MEU10" s="301"/>
      <c r="MEV10" s="301"/>
      <c r="MEW10" s="301"/>
      <c r="MEX10" s="301"/>
      <c r="MEY10" s="301"/>
      <c r="MEZ10" s="301"/>
      <c r="MFA10" s="301"/>
      <c r="MFB10" s="301"/>
      <c r="MFC10" s="301"/>
      <c r="MFD10" s="301"/>
      <c r="MFE10" s="301"/>
      <c r="MFF10" s="301"/>
      <c r="MFG10" s="301"/>
      <c r="MFH10" s="301"/>
      <c r="MFI10" s="301"/>
      <c r="MFJ10" s="301"/>
      <c r="MFK10" s="301"/>
      <c r="MFL10" s="301"/>
      <c r="MFM10" s="301"/>
      <c r="MFN10" s="301"/>
      <c r="MFO10" s="301"/>
      <c r="MFP10" s="301"/>
      <c r="MFQ10" s="301"/>
      <c r="MFR10" s="301"/>
      <c r="MFS10" s="301"/>
      <c r="MFT10" s="301"/>
      <c r="MFU10" s="301"/>
      <c r="MFV10" s="301"/>
      <c r="MFW10" s="301"/>
      <c r="MFX10" s="301"/>
      <c r="MFY10" s="301"/>
      <c r="MFZ10" s="301"/>
      <c r="MGA10" s="301"/>
      <c r="MGB10" s="301"/>
      <c r="MGC10" s="301"/>
      <c r="MGD10" s="301"/>
      <c r="MGE10" s="301"/>
      <c r="MGF10" s="301"/>
      <c r="MGG10" s="301"/>
      <c r="MGH10" s="301"/>
      <c r="MGI10" s="301"/>
      <c r="MGJ10" s="301"/>
      <c r="MGK10" s="301"/>
      <c r="MGL10" s="301"/>
      <c r="MGM10" s="301"/>
      <c r="MGN10" s="301"/>
      <c r="MGO10" s="301"/>
      <c r="MGP10" s="301"/>
      <c r="MGQ10" s="301"/>
      <c r="MGR10" s="301"/>
      <c r="MGS10" s="301"/>
      <c r="MGT10" s="301"/>
      <c r="MGU10" s="301"/>
      <c r="MGV10" s="301"/>
      <c r="MGW10" s="301"/>
      <c r="MGX10" s="301"/>
      <c r="MGY10" s="301"/>
      <c r="MGZ10" s="301"/>
      <c r="MHA10" s="301"/>
      <c r="MHB10" s="301"/>
      <c r="MHC10" s="301"/>
      <c r="MHD10" s="301"/>
      <c r="MHE10" s="301"/>
      <c r="MHF10" s="301"/>
      <c r="MHG10" s="301"/>
      <c r="MHH10" s="301"/>
      <c r="MHI10" s="301"/>
      <c r="MHJ10" s="301"/>
      <c r="MHK10" s="301"/>
      <c r="MHL10" s="301"/>
      <c r="MHM10" s="301"/>
      <c r="MHN10" s="301"/>
      <c r="MHO10" s="301"/>
      <c r="MHP10" s="301"/>
      <c r="MHQ10" s="301"/>
      <c r="MHR10" s="301"/>
      <c r="MHS10" s="301"/>
      <c r="MHT10" s="301"/>
      <c r="MHU10" s="301"/>
      <c r="MHV10" s="301"/>
      <c r="MHW10" s="301"/>
      <c r="MHX10" s="301"/>
      <c r="MHY10" s="301"/>
      <c r="MHZ10" s="301"/>
      <c r="MIA10" s="301"/>
      <c r="MIB10" s="301"/>
      <c r="MIC10" s="301"/>
      <c r="MID10" s="301"/>
      <c r="MIE10" s="301"/>
      <c r="MIF10" s="301"/>
      <c r="MIG10" s="301"/>
      <c r="MIH10" s="301"/>
      <c r="MII10" s="301"/>
      <c r="MIJ10" s="301"/>
      <c r="MIK10" s="301"/>
      <c r="MIL10" s="301"/>
      <c r="MIM10" s="301"/>
      <c r="MIN10" s="301"/>
      <c r="MIO10" s="301"/>
      <c r="MIP10" s="301"/>
      <c r="MIQ10" s="301"/>
      <c r="MIR10" s="301"/>
      <c r="MIS10" s="301"/>
      <c r="MIT10" s="301"/>
      <c r="MIU10" s="301"/>
      <c r="MIV10" s="301"/>
      <c r="MIW10" s="301"/>
      <c r="MIX10" s="301"/>
      <c r="MIY10" s="301"/>
      <c r="MIZ10" s="301"/>
      <c r="MJA10" s="301"/>
      <c r="MJB10" s="301"/>
      <c r="MJC10" s="301"/>
      <c r="MJD10" s="301"/>
      <c r="MJE10" s="301"/>
      <c r="MJF10" s="301"/>
      <c r="MJG10" s="301"/>
      <c r="MJH10" s="301"/>
      <c r="MJI10" s="301"/>
      <c r="MJJ10" s="301"/>
      <c r="MJK10" s="301"/>
      <c r="MJL10" s="301"/>
      <c r="MJM10" s="301"/>
      <c r="MJN10" s="301"/>
      <c r="MJO10" s="301"/>
      <c r="MJP10" s="301"/>
      <c r="MJQ10" s="301"/>
      <c r="MJR10" s="301"/>
      <c r="MJS10" s="301"/>
      <c r="MJT10" s="301"/>
      <c r="MJU10" s="301"/>
      <c r="MJV10" s="301"/>
      <c r="MJW10" s="301"/>
      <c r="MJX10" s="301"/>
      <c r="MJY10" s="301"/>
      <c r="MJZ10" s="301"/>
      <c r="MKA10" s="301"/>
      <c r="MKB10" s="301"/>
      <c r="MKC10" s="301"/>
      <c r="MKD10" s="301"/>
      <c r="MKE10" s="301"/>
      <c r="MKF10" s="301"/>
      <c r="MKG10" s="301"/>
      <c r="MKH10" s="301"/>
      <c r="MKI10" s="301"/>
      <c r="MKJ10" s="301"/>
      <c r="MKK10" s="301"/>
      <c r="MKL10" s="301"/>
      <c r="MKM10" s="301"/>
      <c r="MKN10" s="301"/>
      <c r="MKO10" s="301"/>
      <c r="MKP10" s="301"/>
      <c r="MKQ10" s="301"/>
      <c r="MKR10" s="301"/>
      <c r="MKS10" s="301"/>
      <c r="MKT10" s="301"/>
      <c r="MKU10" s="301"/>
      <c r="MKV10" s="301"/>
      <c r="MKW10" s="301"/>
      <c r="MKX10" s="301"/>
      <c r="MKY10" s="301"/>
      <c r="MKZ10" s="301"/>
      <c r="MLA10" s="301"/>
      <c r="MLB10" s="301"/>
      <c r="MLC10" s="301"/>
      <c r="MLD10" s="301"/>
      <c r="MLE10" s="301"/>
      <c r="MLF10" s="301"/>
      <c r="MLG10" s="301"/>
      <c r="MLH10" s="301"/>
      <c r="MLI10" s="301"/>
      <c r="MLJ10" s="301"/>
      <c r="MLK10" s="301"/>
      <c r="MLL10" s="301"/>
      <c r="MLM10" s="301"/>
      <c r="MLN10" s="301"/>
      <c r="MLO10" s="301"/>
      <c r="MLP10" s="301"/>
      <c r="MLQ10" s="301"/>
      <c r="MLR10" s="301"/>
      <c r="MLS10" s="301"/>
      <c r="MLT10" s="301"/>
      <c r="MLU10" s="301"/>
      <c r="MLV10" s="301"/>
      <c r="MLW10" s="301"/>
      <c r="MLX10" s="301"/>
      <c r="MLY10" s="301"/>
      <c r="MLZ10" s="301"/>
      <c r="MMA10" s="301"/>
      <c r="MMB10" s="301"/>
      <c r="MMC10" s="301"/>
      <c r="MMD10" s="301"/>
      <c r="MME10" s="301"/>
      <c r="MMF10" s="301"/>
      <c r="MMG10" s="301"/>
      <c r="MMH10" s="301"/>
      <c r="MMI10" s="301"/>
      <c r="MMJ10" s="301"/>
      <c r="MMK10" s="301"/>
      <c r="MML10" s="301"/>
      <c r="MMM10" s="301"/>
      <c r="MMN10" s="301"/>
      <c r="MMO10" s="301"/>
      <c r="MMP10" s="301"/>
      <c r="MMQ10" s="301"/>
      <c r="MMR10" s="301"/>
      <c r="MMS10" s="301"/>
      <c r="MMT10" s="301"/>
      <c r="MMU10" s="301"/>
      <c r="MMV10" s="301"/>
      <c r="MMW10" s="301"/>
      <c r="MMX10" s="301"/>
      <c r="MMY10" s="301"/>
      <c r="MMZ10" s="301"/>
      <c r="MNA10" s="301"/>
      <c r="MNB10" s="301"/>
      <c r="MNC10" s="301"/>
      <c r="MND10" s="301"/>
      <c r="MNE10" s="301"/>
      <c r="MNF10" s="301"/>
      <c r="MNG10" s="301"/>
      <c r="MNH10" s="301"/>
      <c r="MNI10" s="301"/>
      <c r="MNJ10" s="301"/>
      <c r="MNK10" s="301"/>
      <c r="MNL10" s="301"/>
      <c r="MNM10" s="301"/>
      <c r="MNN10" s="301"/>
      <c r="MNO10" s="301"/>
      <c r="MNP10" s="301"/>
      <c r="MNQ10" s="301"/>
      <c r="MNR10" s="301"/>
      <c r="MNS10" s="301"/>
      <c r="MNT10" s="301"/>
      <c r="MNU10" s="301"/>
      <c r="MNV10" s="301"/>
      <c r="MNW10" s="301"/>
      <c r="MNX10" s="301"/>
      <c r="MNY10" s="301"/>
      <c r="MNZ10" s="301"/>
      <c r="MOA10" s="301"/>
      <c r="MOB10" s="301"/>
      <c r="MOC10" s="301"/>
      <c r="MOD10" s="301"/>
      <c r="MOE10" s="301"/>
      <c r="MOF10" s="301"/>
      <c r="MOG10" s="301"/>
      <c r="MOH10" s="301"/>
      <c r="MOI10" s="301"/>
      <c r="MOJ10" s="301"/>
      <c r="MOK10" s="301"/>
      <c r="MOL10" s="301"/>
      <c r="MOM10" s="301"/>
      <c r="MON10" s="301"/>
      <c r="MOO10" s="301"/>
      <c r="MOP10" s="301"/>
      <c r="MOQ10" s="301"/>
      <c r="MOR10" s="301"/>
      <c r="MOS10" s="301"/>
      <c r="MOT10" s="301"/>
      <c r="MOU10" s="301"/>
      <c r="MOV10" s="301"/>
      <c r="MOW10" s="301"/>
      <c r="MOX10" s="301"/>
      <c r="MOY10" s="301"/>
      <c r="MOZ10" s="301"/>
      <c r="MPA10" s="301"/>
      <c r="MPB10" s="301"/>
      <c r="MPC10" s="301"/>
      <c r="MPD10" s="301"/>
      <c r="MPE10" s="301"/>
      <c r="MPF10" s="301"/>
      <c r="MPG10" s="301"/>
      <c r="MPH10" s="301"/>
      <c r="MPI10" s="301"/>
      <c r="MPJ10" s="301"/>
      <c r="MPK10" s="301"/>
      <c r="MPL10" s="301"/>
      <c r="MPM10" s="301"/>
      <c r="MPN10" s="301"/>
      <c r="MPO10" s="301"/>
      <c r="MPP10" s="301"/>
      <c r="MPQ10" s="301"/>
      <c r="MPR10" s="301"/>
      <c r="MPS10" s="301"/>
      <c r="MPT10" s="301"/>
      <c r="MPU10" s="301"/>
      <c r="MPV10" s="301"/>
      <c r="MPW10" s="301"/>
      <c r="MPX10" s="301"/>
      <c r="MPY10" s="301"/>
      <c r="MPZ10" s="301"/>
      <c r="MQA10" s="301"/>
      <c r="MQB10" s="301"/>
      <c r="MQC10" s="301"/>
      <c r="MQD10" s="301"/>
      <c r="MQE10" s="301"/>
      <c r="MQF10" s="301"/>
      <c r="MQG10" s="301"/>
      <c r="MQH10" s="301"/>
      <c r="MQI10" s="301"/>
      <c r="MQJ10" s="301"/>
      <c r="MQK10" s="301"/>
      <c r="MQL10" s="301"/>
      <c r="MQM10" s="301"/>
      <c r="MQN10" s="301"/>
      <c r="MQO10" s="301"/>
      <c r="MQP10" s="301"/>
      <c r="MQQ10" s="301"/>
      <c r="MQR10" s="301"/>
      <c r="MQS10" s="301"/>
      <c r="MQT10" s="301"/>
      <c r="MQU10" s="301"/>
      <c r="MQV10" s="301"/>
      <c r="MQW10" s="301"/>
      <c r="MQX10" s="301"/>
      <c r="MQY10" s="301"/>
      <c r="MQZ10" s="301"/>
      <c r="MRA10" s="301"/>
      <c r="MRB10" s="301"/>
      <c r="MRC10" s="301"/>
      <c r="MRD10" s="301"/>
      <c r="MRE10" s="301"/>
      <c r="MRF10" s="301"/>
      <c r="MRG10" s="301"/>
      <c r="MRH10" s="301"/>
      <c r="MRI10" s="301"/>
      <c r="MRJ10" s="301"/>
      <c r="MRK10" s="301"/>
      <c r="MRL10" s="301"/>
      <c r="MRM10" s="301"/>
      <c r="MRN10" s="301"/>
      <c r="MRO10" s="301"/>
      <c r="MRP10" s="301"/>
      <c r="MRQ10" s="301"/>
      <c r="MRR10" s="301"/>
      <c r="MRS10" s="301"/>
      <c r="MRT10" s="301"/>
      <c r="MRU10" s="301"/>
      <c r="MRV10" s="301"/>
      <c r="MRW10" s="301"/>
      <c r="MRX10" s="301"/>
      <c r="MRY10" s="301"/>
      <c r="MRZ10" s="301"/>
      <c r="MSA10" s="301"/>
      <c r="MSB10" s="301"/>
      <c r="MSC10" s="301"/>
      <c r="MSD10" s="301"/>
      <c r="MSE10" s="301"/>
      <c r="MSF10" s="301"/>
      <c r="MSG10" s="301"/>
      <c r="MSH10" s="301"/>
      <c r="MSI10" s="301"/>
      <c r="MSJ10" s="301"/>
      <c r="MSK10" s="301"/>
      <c r="MSL10" s="301"/>
      <c r="MSM10" s="301"/>
      <c r="MSN10" s="301"/>
      <c r="MSO10" s="301"/>
      <c r="MSP10" s="301"/>
      <c r="MSQ10" s="301"/>
      <c r="MSR10" s="301"/>
      <c r="MSS10" s="301"/>
      <c r="MST10" s="301"/>
      <c r="MSU10" s="301"/>
      <c r="MSV10" s="301"/>
      <c r="MSW10" s="301"/>
      <c r="MSX10" s="301"/>
      <c r="MSY10" s="301"/>
      <c r="MSZ10" s="301"/>
      <c r="MTA10" s="301"/>
      <c r="MTB10" s="301"/>
      <c r="MTC10" s="301"/>
      <c r="MTD10" s="301"/>
      <c r="MTE10" s="301"/>
      <c r="MTF10" s="301"/>
      <c r="MTG10" s="301"/>
      <c r="MTH10" s="301"/>
      <c r="MTI10" s="301"/>
      <c r="MTJ10" s="301"/>
      <c r="MTK10" s="301"/>
      <c r="MTL10" s="301"/>
      <c r="MTM10" s="301"/>
      <c r="MTN10" s="301"/>
      <c r="MTO10" s="301"/>
      <c r="MTP10" s="301"/>
      <c r="MTQ10" s="301"/>
      <c r="MTR10" s="301"/>
      <c r="MTS10" s="301"/>
      <c r="MTT10" s="301"/>
      <c r="MTU10" s="301"/>
      <c r="MTV10" s="301"/>
      <c r="MTW10" s="301"/>
      <c r="MTX10" s="301"/>
      <c r="MTY10" s="301"/>
      <c r="MTZ10" s="301"/>
      <c r="MUA10" s="301"/>
      <c r="MUB10" s="301"/>
      <c r="MUC10" s="301"/>
      <c r="MUD10" s="301"/>
      <c r="MUE10" s="301"/>
      <c r="MUF10" s="301"/>
      <c r="MUG10" s="301"/>
      <c r="MUH10" s="301"/>
      <c r="MUI10" s="301"/>
      <c r="MUJ10" s="301"/>
      <c r="MUK10" s="301"/>
      <c r="MUL10" s="301"/>
      <c r="MUM10" s="301"/>
      <c r="MUN10" s="301"/>
      <c r="MUO10" s="301"/>
      <c r="MUP10" s="301"/>
      <c r="MUQ10" s="301"/>
      <c r="MUR10" s="301"/>
      <c r="MUS10" s="301"/>
      <c r="MUT10" s="301"/>
      <c r="MUU10" s="301"/>
      <c r="MUV10" s="301"/>
      <c r="MUW10" s="301"/>
      <c r="MUX10" s="301"/>
      <c r="MUY10" s="301"/>
      <c r="MUZ10" s="301"/>
      <c r="MVA10" s="301"/>
      <c r="MVB10" s="301"/>
      <c r="MVC10" s="301"/>
      <c r="MVD10" s="301"/>
      <c r="MVE10" s="301"/>
      <c r="MVF10" s="301"/>
      <c r="MVG10" s="301"/>
      <c r="MVH10" s="301"/>
      <c r="MVI10" s="301"/>
      <c r="MVJ10" s="301"/>
      <c r="MVK10" s="301"/>
      <c r="MVL10" s="301"/>
      <c r="MVM10" s="301"/>
      <c r="MVN10" s="301"/>
      <c r="MVO10" s="301"/>
      <c r="MVP10" s="301"/>
      <c r="MVQ10" s="301"/>
      <c r="MVR10" s="301"/>
      <c r="MVS10" s="301"/>
      <c r="MVT10" s="301"/>
      <c r="MVU10" s="301"/>
      <c r="MVV10" s="301"/>
      <c r="MVW10" s="301"/>
      <c r="MVX10" s="301"/>
      <c r="MVY10" s="301"/>
      <c r="MVZ10" s="301"/>
      <c r="MWA10" s="301"/>
      <c r="MWB10" s="301"/>
      <c r="MWC10" s="301"/>
      <c r="MWD10" s="301"/>
      <c r="MWE10" s="301"/>
      <c r="MWF10" s="301"/>
      <c r="MWG10" s="301"/>
      <c r="MWH10" s="301"/>
      <c r="MWI10" s="301"/>
      <c r="MWJ10" s="301"/>
      <c r="MWK10" s="301"/>
      <c r="MWL10" s="301"/>
      <c r="MWM10" s="301"/>
      <c r="MWN10" s="301"/>
      <c r="MWO10" s="301"/>
      <c r="MWP10" s="301"/>
      <c r="MWQ10" s="301"/>
      <c r="MWR10" s="301"/>
      <c r="MWS10" s="301"/>
      <c r="MWT10" s="301"/>
      <c r="MWU10" s="301"/>
      <c r="MWV10" s="301"/>
      <c r="MWW10" s="301"/>
      <c r="MWX10" s="301"/>
      <c r="MWY10" s="301"/>
      <c r="MWZ10" s="301"/>
      <c r="MXA10" s="301"/>
      <c r="MXB10" s="301"/>
      <c r="MXC10" s="301"/>
      <c r="MXD10" s="301"/>
      <c r="MXE10" s="301"/>
      <c r="MXF10" s="301"/>
      <c r="MXG10" s="301"/>
      <c r="MXH10" s="301"/>
      <c r="MXI10" s="301"/>
      <c r="MXJ10" s="301"/>
      <c r="MXK10" s="301"/>
      <c r="MXL10" s="301"/>
      <c r="MXM10" s="301"/>
      <c r="MXN10" s="301"/>
      <c r="MXO10" s="301"/>
      <c r="MXP10" s="301"/>
      <c r="MXQ10" s="301"/>
      <c r="MXR10" s="301"/>
      <c r="MXS10" s="301"/>
      <c r="MXT10" s="301"/>
      <c r="MXU10" s="301"/>
      <c r="MXV10" s="301"/>
      <c r="MXW10" s="301"/>
      <c r="MXX10" s="301"/>
      <c r="MXY10" s="301"/>
      <c r="MXZ10" s="301"/>
      <c r="MYA10" s="301"/>
      <c r="MYB10" s="301"/>
      <c r="MYC10" s="301"/>
      <c r="MYD10" s="301"/>
      <c r="MYE10" s="301"/>
      <c r="MYF10" s="301"/>
      <c r="MYG10" s="301"/>
      <c r="MYH10" s="301"/>
      <c r="MYI10" s="301"/>
      <c r="MYJ10" s="301"/>
      <c r="MYK10" s="301"/>
      <c r="MYL10" s="301"/>
      <c r="MYM10" s="301"/>
      <c r="MYN10" s="301"/>
      <c r="MYO10" s="301"/>
      <c r="MYP10" s="301"/>
      <c r="MYQ10" s="301"/>
      <c r="MYR10" s="301"/>
      <c r="MYS10" s="301"/>
      <c r="MYT10" s="301"/>
      <c r="MYU10" s="301"/>
      <c r="MYV10" s="301"/>
      <c r="MYW10" s="301"/>
      <c r="MYX10" s="301"/>
      <c r="MYY10" s="301"/>
      <c r="MYZ10" s="301"/>
      <c r="MZA10" s="301"/>
      <c r="MZB10" s="301"/>
      <c r="MZC10" s="301"/>
      <c r="MZD10" s="301"/>
      <c r="MZE10" s="301"/>
      <c r="MZF10" s="301"/>
      <c r="MZG10" s="301"/>
      <c r="MZH10" s="301"/>
      <c r="MZI10" s="301"/>
      <c r="MZJ10" s="301"/>
      <c r="MZK10" s="301"/>
      <c r="MZL10" s="301"/>
      <c r="MZM10" s="301"/>
      <c r="MZN10" s="301"/>
      <c r="MZO10" s="301"/>
      <c r="MZP10" s="301"/>
      <c r="MZQ10" s="301"/>
      <c r="MZR10" s="301"/>
      <c r="MZS10" s="301"/>
      <c r="MZT10" s="301"/>
      <c r="MZU10" s="301"/>
      <c r="MZV10" s="301"/>
      <c r="MZW10" s="301"/>
      <c r="MZX10" s="301"/>
      <c r="MZY10" s="301"/>
      <c r="MZZ10" s="301"/>
      <c r="NAA10" s="301"/>
      <c r="NAB10" s="301"/>
      <c r="NAC10" s="301"/>
      <c r="NAD10" s="301"/>
      <c r="NAE10" s="301"/>
      <c r="NAF10" s="301"/>
      <c r="NAG10" s="301"/>
      <c r="NAH10" s="301"/>
      <c r="NAI10" s="301"/>
      <c r="NAJ10" s="301"/>
      <c r="NAK10" s="301"/>
      <c r="NAL10" s="301"/>
      <c r="NAM10" s="301"/>
      <c r="NAN10" s="301"/>
      <c r="NAO10" s="301"/>
      <c r="NAP10" s="301"/>
      <c r="NAQ10" s="301"/>
      <c r="NAR10" s="301"/>
      <c r="NAS10" s="301"/>
      <c r="NAT10" s="301"/>
      <c r="NAU10" s="301"/>
      <c r="NAV10" s="301"/>
      <c r="NAW10" s="301"/>
      <c r="NAX10" s="301"/>
      <c r="NAY10" s="301"/>
      <c r="NAZ10" s="301"/>
      <c r="NBA10" s="301"/>
      <c r="NBB10" s="301"/>
      <c r="NBC10" s="301"/>
      <c r="NBD10" s="301"/>
      <c r="NBE10" s="301"/>
      <c r="NBF10" s="301"/>
      <c r="NBG10" s="301"/>
      <c r="NBH10" s="301"/>
      <c r="NBI10" s="301"/>
      <c r="NBJ10" s="301"/>
      <c r="NBK10" s="301"/>
      <c r="NBL10" s="301"/>
      <c r="NBM10" s="301"/>
      <c r="NBN10" s="301"/>
      <c r="NBO10" s="301"/>
      <c r="NBP10" s="301"/>
      <c r="NBQ10" s="301"/>
      <c r="NBR10" s="301"/>
      <c r="NBS10" s="301"/>
      <c r="NBT10" s="301"/>
      <c r="NBU10" s="301"/>
      <c r="NBV10" s="301"/>
      <c r="NBW10" s="301"/>
      <c r="NBX10" s="301"/>
      <c r="NBY10" s="301"/>
      <c r="NBZ10" s="301"/>
      <c r="NCA10" s="301"/>
      <c r="NCB10" s="301"/>
      <c r="NCC10" s="301"/>
      <c r="NCD10" s="301"/>
      <c r="NCE10" s="301"/>
      <c r="NCF10" s="301"/>
      <c r="NCG10" s="301"/>
      <c r="NCH10" s="301"/>
      <c r="NCI10" s="301"/>
      <c r="NCJ10" s="301"/>
      <c r="NCK10" s="301"/>
      <c r="NCL10" s="301"/>
      <c r="NCM10" s="301"/>
      <c r="NCN10" s="301"/>
      <c r="NCO10" s="301"/>
      <c r="NCP10" s="301"/>
      <c r="NCQ10" s="301"/>
      <c r="NCR10" s="301"/>
      <c r="NCS10" s="301"/>
      <c r="NCT10" s="301"/>
      <c r="NCU10" s="301"/>
      <c r="NCV10" s="301"/>
      <c r="NCW10" s="301"/>
      <c r="NCX10" s="301"/>
      <c r="NCY10" s="301"/>
      <c r="NCZ10" s="301"/>
      <c r="NDA10" s="301"/>
      <c r="NDB10" s="301"/>
      <c r="NDC10" s="301"/>
      <c r="NDD10" s="301"/>
      <c r="NDE10" s="301"/>
      <c r="NDF10" s="301"/>
      <c r="NDG10" s="301"/>
      <c r="NDH10" s="301"/>
      <c r="NDI10" s="301"/>
      <c r="NDJ10" s="301"/>
      <c r="NDK10" s="301"/>
      <c r="NDL10" s="301"/>
      <c r="NDM10" s="301"/>
      <c r="NDN10" s="301"/>
      <c r="NDO10" s="301"/>
      <c r="NDP10" s="301"/>
      <c r="NDQ10" s="301"/>
      <c r="NDR10" s="301"/>
      <c r="NDS10" s="301"/>
      <c r="NDT10" s="301"/>
      <c r="NDU10" s="301"/>
      <c r="NDV10" s="301"/>
      <c r="NDW10" s="301"/>
      <c r="NDX10" s="301"/>
      <c r="NDY10" s="301"/>
      <c r="NDZ10" s="301"/>
      <c r="NEA10" s="301"/>
      <c r="NEB10" s="301"/>
      <c r="NEC10" s="301"/>
      <c r="NED10" s="301"/>
      <c r="NEE10" s="301"/>
      <c r="NEF10" s="301"/>
      <c r="NEG10" s="301"/>
      <c r="NEH10" s="301"/>
      <c r="NEI10" s="301"/>
      <c r="NEJ10" s="301"/>
      <c r="NEK10" s="301"/>
      <c r="NEL10" s="301"/>
      <c r="NEM10" s="301"/>
      <c r="NEN10" s="301"/>
      <c r="NEO10" s="301"/>
      <c r="NEP10" s="301"/>
      <c r="NEQ10" s="301"/>
      <c r="NER10" s="301"/>
      <c r="NES10" s="301"/>
      <c r="NET10" s="301"/>
      <c r="NEU10" s="301"/>
      <c r="NEV10" s="301"/>
      <c r="NEW10" s="301"/>
      <c r="NEX10" s="301"/>
      <c r="NEY10" s="301"/>
      <c r="NEZ10" s="301"/>
      <c r="NFA10" s="301"/>
      <c r="NFB10" s="301"/>
      <c r="NFC10" s="301"/>
      <c r="NFD10" s="301"/>
      <c r="NFE10" s="301"/>
      <c r="NFF10" s="301"/>
      <c r="NFG10" s="301"/>
      <c r="NFH10" s="301"/>
      <c r="NFI10" s="301"/>
      <c r="NFJ10" s="301"/>
      <c r="NFK10" s="301"/>
      <c r="NFL10" s="301"/>
      <c r="NFM10" s="301"/>
      <c r="NFN10" s="301"/>
      <c r="NFO10" s="301"/>
      <c r="NFP10" s="301"/>
      <c r="NFQ10" s="301"/>
      <c r="NFR10" s="301"/>
      <c r="NFS10" s="301"/>
      <c r="NFT10" s="301"/>
      <c r="NFU10" s="301"/>
      <c r="NFV10" s="301"/>
      <c r="NFW10" s="301"/>
      <c r="NFX10" s="301"/>
      <c r="NFY10" s="301"/>
      <c r="NFZ10" s="301"/>
      <c r="NGA10" s="301"/>
      <c r="NGB10" s="301"/>
      <c r="NGC10" s="301"/>
      <c r="NGD10" s="301"/>
      <c r="NGE10" s="301"/>
      <c r="NGF10" s="301"/>
      <c r="NGG10" s="301"/>
      <c r="NGH10" s="301"/>
      <c r="NGI10" s="301"/>
      <c r="NGJ10" s="301"/>
      <c r="NGK10" s="301"/>
      <c r="NGL10" s="301"/>
      <c r="NGM10" s="301"/>
      <c r="NGN10" s="301"/>
      <c r="NGO10" s="301"/>
      <c r="NGP10" s="301"/>
      <c r="NGQ10" s="301"/>
      <c r="NGR10" s="301"/>
      <c r="NGS10" s="301"/>
      <c r="NGT10" s="301"/>
      <c r="NGU10" s="301"/>
      <c r="NGV10" s="301"/>
      <c r="NGW10" s="301"/>
      <c r="NGX10" s="301"/>
      <c r="NGY10" s="301"/>
      <c r="NGZ10" s="301"/>
      <c r="NHA10" s="301"/>
      <c r="NHB10" s="301"/>
      <c r="NHC10" s="301"/>
      <c r="NHD10" s="301"/>
      <c r="NHE10" s="301"/>
      <c r="NHF10" s="301"/>
      <c r="NHG10" s="301"/>
      <c r="NHH10" s="301"/>
      <c r="NHI10" s="301"/>
      <c r="NHJ10" s="301"/>
      <c r="NHK10" s="301"/>
      <c r="NHL10" s="301"/>
      <c r="NHM10" s="301"/>
      <c r="NHN10" s="301"/>
      <c r="NHO10" s="301"/>
      <c r="NHP10" s="301"/>
      <c r="NHQ10" s="301"/>
      <c r="NHR10" s="301"/>
      <c r="NHS10" s="301"/>
      <c r="NHT10" s="301"/>
      <c r="NHU10" s="301"/>
      <c r="NHV10" s="301"/>
      <c r="NHW10" s="301"/>
      <c r="NHX10" s="301"/>
      <c r="NHY10" s="301"/>
      <c r="NHZ10" s="301"/>
      <c r="NIA10" s="301"/>
      <c r="NIB10" s="301"/>
      <c r="NIC10" s="301"/>
      <c r="NID10" s="301"/>
      <c r="NIE10" s="301"/>
      <c r="NIF10" s="301"/>
      <c r="NIG10" s="301"/>
      <c r="NIH10" s="301"/>
      <c r="NII10" s="301"/>
      <c r="NIJ10" s="301"/>
      <c r="NIK10" s="301"/>
      <c r="NIL10" s="301"/>
      <c r="NIM10" s="301"/>
      <c r="NIN10" s="301"/>
      <c r="NIO10" s="301"/>
      <c r="NIP10" s="301"/>
      <c r="NIQ10" s="301"/>
      <c r="NIR10" s="301"/>
      <c r="NIS10" s="301"/>
      <c r="NIT10" s="301"/>
      <c r="NIU10" s="301"/>
      <c r="NIV10" s="301"/>
      <c r="NIW10" s="301"/>
      <c r="NIX10" s="301"/>
      <c r="NIY10" s="301"/>
      <c r="NIZ10" s="301"/>
      <c r="NJA10" s="301"/>
      <c r="NJB10" s="301"/>
      <c r="NJC10" s="301"/>
      <c r="NJD10" s="301"/>
      <c r="NJE10" s="301"/>
      <c r="NJF10" s="301"/>
      <c r="NJG10" s="301"/>
      <c r="NJH10" s="301"/>
      <c r="NJI10" s="301"/>
      <c r="NJJ10" s="301"/>
      <c r="NJK10" s="301"/>
      <c r="NJL10" s="301"/>
      <c r="NJM10" s="301"/>
      <c r="NJN10" s="301"/>
      <c r="NJO10" s="301"/>
      <c r="NJP10" s="301"/>
      <c r="NJQ10" s="301"/>
      <c r="NJR10" s="301"/>
      <c r="NJS10" s="301"/>
      <c r="NJT10" s="301"/>
      <c r="NJU10" s="301"/>
      <c r="NJV10" s="301"/>
      <c r="NJW10" s="301"/>
      <c r="NJX10" s="301"/>
      <c r="NJY10" s="301"/>
      <c r="NJZ10" s="301"/>
      <c r="NKA10" s="301"/>
      <c r="NKB10" s="301"/>
      <c r="NKC10" s="301"/>
      <c r="NKD10" s="301"/>
      <c r="NKE10" s="301"/>
      <c r="NKF10" s="301"/>
      <c r="NKG10" s="301"/>
      <c r="NKH10" s="301"/>
      <c r="NKI10" s="301"/>
      <c r="NKJ10" s="301"/>
      <c r="NKK10" s="301"/>
      <c r="NKL10" s="301"/>
      <c r="NKM10" s="301"/>
      <c r="NKN10" s="301"/>
      <c r="NKO10" s="301"/>
      <c r="NKP10" s="301"/>
      <c r="NKQ10" s="301"/>
      <c r="NKR10" s="301"/>
      <c r="NKS10" s="301"/>
      <c r="NKT10" s="301"/>
      <c r="NKU10" s="301"/>
      <c r="NKV10" s="301"/>
      <c r="NKW10" s="301"/>
      <c r="NKX10" s="301"/>
      <c r="NKY10" s="301"/>
      <c r="NKZ10" s="301"/>
      <c r="NLA10" s="301"/>
      <c r="NLB10" s="301"/>
      <c r="NLC10" s="301"/>
      <c r="NLD10" s="301"/>
      <c r="NLE10" s="301"/>
      <c r="NLF10" s="301"/>
      <c r="NLG10" s="301"/>
      <c r="NLH10" s="301"/>
      <c r="NLI10" s="301"/>
      <c r="NLJ10" s="301"/>
      <c r="NLK10" s="301"/>
      <c r="NLL10" s="301"/>
      <c r="NLM10" s="301"/>
      <c r="NLN10" s="301"/>
      <c r="NLO10" s="301"/>
      <c r="NLP10" s="301"/>
      <c r="NLQ10" s="301"/>
      <c r="NLR10" s="301"/>
      <c r="NLS10" s="301"/>
      <c r="NLT10" s="301"/>
      <c r="NLU10" s="301"/>
      <c r="NLV10" s="301"/>
      <c r="NLW10" s="301"/>
      <c r="NLX10" s="301"/>
      <c r="NLY10" s="301"/>
      <c r="NLZ10" s="301"/>
      <c r="NMA10" s="301"/>
      <c r="NMB10" s="301"/>
      <c r="NMC10" s="301"/>
      <c r="NMD10" s="301"/>
      <c r="NME10" s="301"/>
      <c r="NMF10" s="301"/>
      <c r="NMG10" s="301"/>
      <c r="NMH10" s="301"/>
      <c r="NMI10" s="301"/>
      <c r="NMJ10" s="301"/>
      <c r="NMK10" s="301"/>
      <c r="NML10" s="301"/>
      <c r="NMM10" s="301"/>
      <c r="NMN10" s="301"/>
      <c r="NMO10" s="301"/>
      <c r="NMP10" s="301"/>
      <c r="NMQ10" s="301"/>
      <c r="NMR10" s="301"/>
      <c r="NMS10" s="301"/>
      <c r="NMT10" s="301"/>
      <c r="NMU10" s="301"/>
      <c r="NMV10" s="301"/>
      <c r="NMW10" s="301"/>
      <c r="NMX10" s="301"/>
      <c r="NMY10" s="301"/>
      <c r="NMZ10" s="301"/>
      <c r="NNA10" s="301"/>
      <c r="NNB10" s="301"/>
      <c r="NNC10" s="301"/>
      <c r="NND10" s="301"/>
      <c r="NNE10" s="301"/>
      <c r="NNF10" s="301"/>
      <c r="NNG10" s="301"/>
      <c r="NNH10" s="301"/>
      <c r="NNI10" s="301"/>
      <c r="NNJ10" s="301"/>
      <c r="NNK10" s="301"/>
      <c r="NNL10" s="301"/>
      <c r="NNM10" s="301"/>
      <c r="NNN10" s="301"/>
      <c r="NNO10" s="301"/>
      <c r="NNP10" s="301"/>
      <c r="NNQ10" s="301"/>
      <c r="NNR10" s="301"/>
      <c r="NNS10" s="301"/>
      <c r="NNT10" s="301"/>
      <c r="NNU10" s="301"/>
      <c r="NNV10" s="301"/>
      <c r="NNW10" s="301"/>
      <c r="NNX10" s="301"/>
      <c r="NNY10" s="301"/>
      <c r="NNZ10" s="301"/>
      <c r="NOA10" s="301"/>
      <c r="NOB10" s="301"/>
      <c r="NOC10" s="301"/>
      <c r="NOD10" s="301"/>
      <c r="NOE10" s="301"/>
      <c r="NOF10" s="301"/>
      <c r="NOG10" s="301"/>
      <c r="NOH10" s="301"/>
      <c r="NOI10" s="301"/>
      <c r="NOJ10" s="301"/>
      <c r="NOK10" s="301"/>
      <c r="NOL10" s="301"/>
      <c r="NOM10" s="301"/>
      <c r="NON10" s="301"/>
      <c r="NOO10" s="301"/>
      <c r="NOP10" s="301"/>
      <c r="NOQ10" s="301"/>
      <c r="NOR10" s="301"/>
      <c r="NOS10" s="301"/>
      <c r="NOT10" s="301"/>
      <c r="NOU10" s="301"/>
      <c r="NOV10" s="301"/>
      <c r="NOW10" s="301"/>
      <c r="NOX10" s="301"/>
      <c r="NOY10" s="301"/>
      <c r="NOZ10" s="301"/>
      <c r="NPA10" s="301"/>
      <c r="NPB10" s="301"/>
      <c r="NPC10" s="301"/>
      <c r="NPD10" s="301"/>
      <c r="NPE10" s="301"/>
      <c r="NPF10" s="301"/>
      <c r="NPG10" s="301"/>
      <c r="NPH10" s="301"/>
      <c r="NPI10" s="301"/>
      <c r="NPJ10" s="301"/>
      <c r="NPK10" s="301"/>
      <c r="NPL10" s="301"/>
      <c r="NPM10" s="301"/>
      <c r="NPN10" s="301"/>
      <c r="NPO10" s="301"/>
      <c r="NPP10" s="301"/>
      <c r="NPQ10" s="301"/>
      <c r="NPR10" s="301"/>
      <c r="NPS10" s="301"/>
      <c r="NPT10" s="301"/>
      <c r="NPU10" s="301"/>
      <c r="NPV10" s="301"/>
      <c r="NPW10" s="301"/>
      <c r="NPX10" s="301"/>
      <c r="NPY10" s="301"/>
      <c r="NPZ10" s="301"/>
      <c r="NQA10" s="301"/>
      <c r="NQB10" s="301"/>
      <c r="NQC10" s="301"/>
      <c r="NQD10" s="301"/>
      <c r="NQE10" s="301"/>
      <c r="NQF10" s="301"/>
      <c r="NQG10" s="301"/>
      <c r="NQH10" s="301"/>
      <c r="NQI10" s="301"/>
      <c r="NQJ10" s="301"/>
      <c r="NQK10" s="301"/>
      <c r="NQL10" s="301"/>
      <c r="NQM10" s="301"/>
      <c r="NQN10" s="301"/>
      <c r="NQO10" s="301"/>
      <c r="NQP10" s="301"/>
      <c r="NQQ10" s="301"/>
      <c r="NQR10" s="301"/>
      <c r="NQS10" s="301"/>
      <c r="NQT10" s="301"/>
      <c r="NQU10" s="301"/>
      <c r="NQV10" s="301"/>
      <c r="NQW10" s="301"/>
      <c r="NQX10" s="301"/>
      <c r="NQY10" s="301"/>
      <c r="NQZ10" s="301"/>
      <c r="NRA10" s="301"/>
      <c r="NRB10" s="301"/>
      <c r="NRC10" s="301"/>
      <c r="NRD10" s="301"/>
      <c r="NRE10" s="301"/>
      <c r="NRF10" s="301"/>
      <c r="NRG10" s="301"/>
      <c r="NRH10" s="301"/>
      <c r="NRI10" s="301"/>
      <c r="NRJ10" s="301"/>
      <c r="NRK10" s="301"/>
      <c r="NRL10" s="301"/>
      <c r="NRM10" s="301"/>
      <c r="NRN10" s="301"/>
      <c r="NRO10" s="301"/>
      <c r="NRP10" s="301"/>
      <c r="NRQ10" s="301"/>
      <c r="NRR10" s="301"/>
      <c r="NRS10" s="301"/>
      <c r="NRT10" s="301"/>
      <c r="NRU10" s="301"/>
      <c r="NRV10" s="301"/>
      <c r="NRW10" s="301"/>
      <c r="NRX10" s="301"/>
      <c r="NRY10" s="301"/>
      <c r="NRZ10" s="301"/>
      <c r="NSA10" s="301"/>
      <c r="NSB10" s="301"/>
      <c r="NSC10" s="301"/>
      <c r="NSD10" s="301"/>
      <c r="NSE10" s="301"/>
      <c r="NSF10" s="301"/>
      <c r="NSG10" s="301"/>
      <c r="NSH10" s="301"/>
      <c r="NSI10" s="301"/>
      <c r="NSJ10" s="301"/>
      <c r="NSK10" s="301"/>
      <c r="NSL10" s="301"/>
      <c r="NSM10" s="301"/>
      <c r="NSN10" s="301"/>
      <c r="NSO10" s="301"/>
      <c r="NSP10" s="301"/>
      <c r="NSQ10" s="301"/>
      <c r="NSR10" s="301"/>
      <c r="NSS10" s="301"/>
      <c r="NST10" s="301"/>
      <c r="NSU10" s="301"/>
      <c r="NSV10" s="301"/>
      <c r="NSW10" s="301"/>
      <c r="NSX10" s="301"/>
      <c r="NSY10" s="301"/>
      <c r="NSZ10" s="301"/>
      <c r="NTA10" s="301"/>
      <c r="NTB10" s="301"/>
      <c r="NTC10" s="301"/>
      <c r="NTD10" s="301"/>
      <c r="NTE10" s="301"/>
      <c r="NTF10" s="301"/>
      <c r="NTG10" s="301"/>
      <c r="NTH10" s="301"/>
      <c r="NTI10" s="301"/>
      <c r="NTJ10" s="301"/>
      <c r="NTK10" s="301"/>
      <c r="NTL10" s="301"/>
      <c r="NTM10" s="301"/>
      <c r="NTN10" s="301"/>
      <c r="NTO10" s="301"/>
      <c r="NTP10" s="301"/>
      <c r="NTQ10" s="301"/>
      <c r="NTR10" s="301"/>
      <c r="NTS10" s="301"/>
      <c r="NTT10" s="301"/>
      <c r="NTU10" s="301"/>
      <c r="NTV10" s="301"/>
      <c r="NTW10" s="301"/>
      <c r="NTX10" s="301"/>
      <c r="NTY10" s="301"/>
      <c r="NTZ10" s="301"/>
      <c r="NUA10" s="301"/>
      <c r="NUB10" s="301"/>
      <c r="NUC10" s="301"/>
      <c r="NUD10" s="301"/>
      <c r="NUE10" s="301"/>
      <c r="NUF10" s="301"/>
      <c r="NUG10" s="301"/>
      <c r="NUH10" s="301"/>
      <c r="NUI10" s="301"/>
      <c r="NUJ10" s="301"/>
      <c r="NUK10" s="301"/>
      <c r="NUL10" s="301"/>
      <c r="NUM10" s="301"/>
      <c r="NUN10" s="301"/>
      <c r="NUO10" s="301"/>
      <c r="NUP10" s="301"/>
      <c r="NUQ10" s="301"/>
      <c r="NUR10" s="301"/>
      <c r="NUS10" s="301"/>
      <c r="NUT10" s="301"/>
      <c r="NUU10" s="301"/>
      <c r="NUV10" s="301"/>
      <c r="NUW10" s="301"/>
      <c r="NUX10" s="301"/>
      <c r="NUY10" s="301"/>
      <c r="NUZ10" s="301"/>
      <c r="NVA10" s="301"/>
      <c r="NVB10" s="301"/>
      <c r="NVC10" s="301"/>
      <c r="NVD10" s="301"/>
      <c r="NVE10" s="301"/>
      <c r="NVF10" s="301"/>
      <c r="NVG10" s="301"/>
      <c r="NVH10" s="301"/>
      <c r="NVI10" s="301"/>
      <c r="NVJ10" s="301"/>
      <c r="NVK10" s="301"/>
      <c r="NVL10" s="301"/>
      <c r="NVM10" s="301"/>
      <c r="NVN10" s="301"/>
      <c r="NVO10" s="301"/>
      <c r="NVP10" s="301"/>
      <c r="NVQ10" s="301"/>
      <c r="NVR10" s="301"/>
      <c r="NVS10" s="301"/>
      <c r="NVT10" s="301"/>
      <c r="NVU10" s="301"/>
      <c r="NVV10" s="301"/>
      <c r="NVW10" s="301"/>
      <c r="NVX10" s="301"/>
      <c r="NVY10" s="301"/>
      <c r="NVZ10" s="301"/>
      <c r="NWA10" s="301"/>
      <c r="NWB10" s="301"/>
      <c r="NWC10" s="301"/>
      <c r="NWD10" s="301"/>
      <c r="NWE10" s="301"/>
      <c r="NWF10" s="301"/>
      <c r="NWG10" s="301"/>
      <c r="NWH10" s="301"/>
      <c r="NWI10" s="301"/>
      <c r="NWJ10" s="301"/>
      <c r="NWK10" s="301"/>
      <c r="NWL10" s="301"/>
      <c r="NWM10" s="301"/>
      <c r="NWN10" s="301"/>
      <c r="NWO10" s="301"/>
      <c r="NWP10" s="301"/>
      <c r="NWQ10" s="301"/>
      <c r="NWR10" s="301"/>
      <c r="NWS10" s="301"/>
      <c r="NWT10" s="301"/>
      <c r="NWU10" s="301"/>
      <c r="NWV10" s="301"/>
      <c r="NWW10" s="301"/>
      <c r="NWX10" s="301"/>
      <c r="NWY10" s="301"/>
      <c r="NWZ10" s="301"/>
      <c r="NXA10" s="301"/>
      <c r="NXB10" s="301"/>
      <c r="NXC10" s="301"/>
      <c r="NXD10" s="301"/>
      <c r="NXE10" s="301"/>
      <c r="NXF10" s="301"/>
      <c r="NXG10" s="301"/>
      <c r="NXH10" s="301"/>
      <c r="NXI10" s="301"/>
      <c r="NXJ10" s="301"/>
      <c r="NXK10" s="301"/>
      <c r="NXL10" s="301"/>
      <c r="NXM10" s="301"/>
      <c r="NXN10" s="301"/>
      <c r="NXO10" s="301"/>
      <c r="NXP10" s="301"/>
      <c r="NXQ10" s="301"/>
      <c r="NXR10" s="301"/>
      <c r="NXS10" s="301"/>
      <c r="NXT10" s="301"/>
      <c r="NXU10" s="301"/>
      <c r="NXV10" s="301"/>
      <c r="NXW10" s="301"/>
      <c r="NXX10" s="301"/>
      <c r="NXY10" s="301"/>
      <c r="NXZ10" s="301"/>
      <c r="NYA10" s="301"/>
      <c r="NYB10" s="301"/>
      <c r="NYC10" s="301"/>
      <c r="NYD10" s="301"/>
      <c r="NYE10" s="301"/>
      <c r="NYF10" s="301"/>
      <c r="NYG10" s="301"/>
      <c r="NYH10" s="301"/>
      <c r="NYI10" s="301"/>
      <c r="NYJ10" s="301"/>
      <c r="NYK10" s="301"/>
      <c r="NYL10" s="301"/>
      <c r="NYM10" s="301"/>
      <c r="NYN10" s="301"/>
      <c r="NYO10" s="301"/>
      <c r="NYP10" s="301"/>
      <c r="NYQ10" s="301"/>
      <c r="NYR10" s="301"/>
      <c r="NYS10" s="301"/>
      <c r="NYT10" s="301"/>
      <c r="NYU10" s="301"/>
      <c r="NYV10" s="301"/>
      <c r="NYW10" s="301"/>
      <c r="NYX10" s="301"/>
      <c r="NYY10" s="301"/>
      <c r="NYZ10" s="301"/>
      <c r="NZA10" s="301"/>
      <c r="NZB10" s="301"/>
      <c r="NZC10" s="301"/>
      <c r="NZD10" s="301"/>
      <c r="NZE10" s="301"/>
      <c r="NZF10" s="301"/>
      <c r="NZG10" s="301"/>
      <c r="NZH10" s="301"/>
      <c r="NZI10" s="301"/>
      <c r="NZJ10" s="301"/>
      <c r="NZK10" s="301"/>
      <c r="NZL10" s="301"/>
      <c r="NZM10" s="301"/>
      <c r="NZN10" s="301"/>
      <c r="NZO10" s="301"/>
      <c r="NZP10" s="301"/>
      <c r="NZQ10" s="301"/>
      <c r="NZR10" s="301"/>
      <c r="NZS10" s="301"/>
      <c r="NZT10" s="301"/>
      <c r="NZU10" s="301"/>
      <c r="NZV10" s="301"/>
      <c r="NZW10" s="301"/>
      <c r="NZX10" s="301"/>
      <c r="NZY10" s="301"/>
      <c r="NZZ10" s="301"/>
      <c r="OAA10" s="301"/>
      <c r="OAB10" s="301"/>
      <c r="OAC10" s="301"/>
      <c r="OAD10" s="301"/>
      <c r="OAE10" s="301"/>
      <c r="OAF10" s="301"/>
      <c r="OAG10" s="301"/>
      <c r="OAH10" s="301"/>
      <c r="OAI10" s="301"/>
      <c r="OAJ10" s="301"/>
      <c r="OAK10" s="301"/>
      <c r="OAL10" s="301"/>
      <c r="OAM10" s="301"/>
      <c r="OAN10" s="301"/>
      <c r="OAO10" s="301"/>
      <c r="OAP10" s="301"/>
      <c r="OAQ10" s="301"/>
      <c r="OAR10" s="301"/>
      <c r="OAS10" s="301"/>
      <c r="OAT10" s="301"/>
      <c r="OAU10" s="301"/>
      <c r="OAV10" s="301"/>
      <c r="OAW10" s="301"/>
      <c r="OAX10" s="301"/>
      <c r="OAY10" s="301"/>
      <c r="OAZ10" s="301"/>
      <c r="OBA10" s="301"/>
      <c r="OBB10" s="301"/>
      <c r="OBC10" s="301"/>
      <c r="OBD10" s="301"/>
      <c r="OBE10" s="301"/>
      <c r="OBF10" s="301"/>
      <c r="OBG10" s="301"/>
      <c r="OBH10" s="301"/>
      <c r="OBI10" s="301"/>
      <c r="OBJ10" s="301"/>
      <c r="OBK10" s="301"/>
      <c r="OBL10" s="301"/>
      <c r="OBM10" s="301"/>
      <c r="OBN10" s="301"/>
      <c r="OBO10" s="301"/>
      <c r="OBP10" s="301"/>
      <c r="OBQ10" s="301"/>
      <c r="OBR10" s="301"/>
      <c r="OBS10" s="301"/>
      <c r="OBT10" s="301"/>
      <c r="OBU10" s="301"/>
      <c r="OBV10" s="301"/>
      <c r="OBW10" s="301"/>
      <c r="OBX10" s="301"/>
      <c r="OBY10" s="301"/>
      <c r="OBZ10" s="301"/>
      <c r="OCA10" s="301"/>
      <c r="OCB10" s="301"/>
      <c r="OCC10" s="301"/>
      <c r="OCD10" s="301"/>
      <c r="OCE10" s="301"/>
      <c r="OCF10" s="301"/>
      <c r="OCG10" s="301"/>
      <c r="OCH10" s="301"/>
      <c r="OCI10" s="301"/>
      <c r="OCJ10" s="301"/>
      <c r="OCK10" s="301"/>
      <c r="OCL10" s="301"/>
      <c r="OCM10" s="301"/>
      <c r="OCN10" s="301"/>
      <c r="OCO10" s="301"/>
      <c r="OCP10" s="301"/>
      <c r="OCQ10" s="301"/>
      <c r="OCR10" s="301"/>
      <c r="OCS10" s="301"/>
      <c r="OCT10" s="301"/>
      <c r="OCU10" s="301"/>
      <c r="OCV10" s="301"/>
      <c r="OCW10" s="301"/>
      <c r="OCX10" s="301"/>
      <c r="OCY10" s="301"/>
      <c r="OCZ10" s="301"/>
      <c r="ODA10" s="301"/>
      <c r="ODB10" s="301"/>
      <c r="ODC10" s="301"/>
      <c r="ODD10" s="301"/>
      <c r="ODE10" s="301"/>
      <c r="ODF10" s="301"/>
      <c r="ODG10" s="301"/>
      <c r="ODH10" s="301"/>
      <c r="ODI10" s="301"/>
      <c r="ODJ10" s="301"/>
      <c r="ODK10" s="301"/>
      <c r="ODL10" s="301"/>
      <c r="ODM10" s="301"/>
      <c r="ODN10" s="301"/>
      <c r="ODO10" s="301"/>
      <c r="ODP10" s="301"/>
      <c r="ODQ10" s="301"/>
      <c r="ODR10" s="301"/>
      <c r="ODS10" s="301"/>
      <c r="ODT10" s="301"/>
      <c r="ODU10" s="301"/>
      <c r="ODV10" s="301"/>
      <c r="ODW10" s="301"/>
      <c r="ODX10" s="301"/>
      <c r="ODY10" s="301"/>
      <c r="ODZ10" s="301"/>
      <c r="OEA10" s="301"/>
      <c r="OEB10" s="301"/>
      <c r="OEC10" s="301"/>
      <c r="OED10" s="301"/>
      <c r="OEE10" s="301"/>
      <c r="OEF10" s="301"/>
      <c r="OEG10" s="301"/>
      <c r="OEH10" s="301"/>
      <c r="OEI10" s="301"/>
      <c r="OEJ10" s="301"/>
      <c r="OEK10" s="301"/>
      <c r="OEL10" s="301"/>
      <c r="OEM10" s="301"/>
      <c r="OEN10" s="301"/>
      <c r="OEO10" s="301"/>
      <c r="OEP10" s="301"/>
      <c r="OEQ10" s="301"/>
      <c r="OER10" s="301"/>
      <c r="OES10" s="301"/>
      <c r="OET10" s="301"/>
      <c r="OEU10" s="301"/>
      <c r="OEV10" s="301"/>
      <c r="OEW10" s="301"/>
      <c r="OEX10" s="301"/>
      <c r="OEY10" s="301"/>
      <c r="OEZ10" s="301"/>
      <c r="OFA10" s="301"/>
      <c r="OFB10" s="301"/>
      <c r="OFC10" s="301"/>
      <c r="OFD10" s="301"/>
      <c r="OFE10" s="301"/>
      <c r="OFF10" s="301"/>
      <c r="OFG10" s="301"/>
      <c r="OFH10" s="301"/>
      <c r="OFI10" s="301"/>
      <c r="OFJ10" s="301"/>
      <c r="OFK10" s="301"/>
      <c r="OFL10" s="301"/>
      <c r="OFM10" s="301"/>
      <c r="OFN10" s="301"/>
      <c r="OFO10" s="301"/>
      <c r="OFP10" s="301"/>
      <c r="OFQ10" s="301"/>
      <c r="OFR10" s="301"/>
      <c r="OFS10" s="301"/>
      <c r="OFT10" s="301"/>
      <c r="OFU10" s="301"/>
      <c r="OFV10" s="301"/>
      <c r="OFW10" s="301"/>
      <c r="OFX10" s="301"/>
      <c r="OFY10" s="301"/>
      <c r="OFZ10" s="301"/>
      <c r="OGA10" s="301"/>
      <c r="OGB10" s="301"/>
      <c r="OGC10" s="301"/>
      <c r="OGD10" s="301"/>
      <c r="OGE10" s="301"/>
      <c r="OGF10" s="301"/>
      <c r="OGG10" s="301"/>
      <c r="OGH10" s="301"/>
      <c r="OGI10" s="301"/>
      <c r="OGJ10" s="301"/>
      <c r="OGK10" s="301"/>
      <c r="OGL10" s="301"/>
      <c r="OGM10" s="301"/>
      <c r="OGN10" s="301"/>
      <c r="OGO10" s="301"/>
      <c r="OGP10" s="301"/>
      <c r="OGQ10" s="301"/>
      <c r="OGR10" s="301"/>
      <c r="OGS10" s="301"/>
      <c r="OGT10" s="301"/>
      <c r="OGU10" s="301"/>
      <c r="OGV10" s="301"/>
      <c r="OGW10" s="301"/>
      <c r="OGX10" s="301"/>
      <c r="OGY10" s="301"/>
      <c r="OGZ10" s="301"/>
      <c r="OHA10" s="301"/>
      <c r="OHB10" s="301"/>
      <c r="OHC10" s="301"/>
      <c r="OHD10" s="301"/>
      <c r="OHE10" s="301"/>
      <c r="OHF10" s="301"/>
      <c r="OHG10" s="301"/>
      <c r="OHH10" s="301"/>
      <c r="OHI10" s="301"/>
      <c r="OHJ10" s="301"/>
      <c r="OHK10" s="301"/>
      <c r="OHL10" s="301"/>
      <c r="OHM10" s="301"/>
      <c r="OHN10" s="301"/>
      <c r="OHO10" s="301"/>
      <c r="OHP10" s="301"/>
      <c r="OHQ10" s="301"/>
      <c r="OHR10" s="301"/>
      <c r="OHS10" s="301"/>
      <c r="OHT10" s="301"/>
      <c r="OHU10" s="301"/>
      <c r="OHV10" s="301"/>
      <c r="OHW10" s="301"/>
      <c r="OHX10" s="301"/>
      <c r="OHY10" s="301"/>
      <c r="OHZ10" s="301"/>
      <c r="OIA10" s="301"/>
      <c r="OIB10" s="301"/>
      <c r="OIC10" s="301"/>
      <c r="OID10" s="301"/>
      <c r="OIE10" s="301"/>
      <c r="OIF10" s="301"/>
      <c r="OIG10" s="301"/>
      <c r="OIH10" s="301"/>
      <c r="OII10" s="301"/>
      <c r="OIJ10" s="301"/>
      <c r="OIK10" s="301"/>
      <c r="OIL10" s="301"/>
      <c r="OIM10" s="301"/>
      <c r="OIN10" s="301"/>
      <c r="OIO10" s="301"/>
      <c r="OIP10" s="301"/>
      <c r="OIQ10" s="301"/>
      <c r="OIR10" s="301"/>
      <c r="OIS10" s="301"/>
      <c r="OIT10" s="301"/>
      <c r="OIU10" s="301"/>
      <c r="OIV10" s="301"/>
      <c r="OIW10" s="301"/>
      <c r="OIX10" s="301"/>
      <c r="OIY10" s="301"/>
      <c r="OIZ10" s="301"/>
      <c r="OJA10" s="301"/>
      <c r="OJB10" s="301"/>
      <c r="OJC10" s="301"/>
      <c r="OJD10" s="301"/>
      <c r="OJE10" s="301"/>
      <c r="OJF10" s="301"/>
      <c r="OJG10" s="301"/>
      <c r="OJH10" s="301"/>
      <c r="OJI10" s="301"/>
      <c r="OJJ10" s="301"/>
      <c r="OJK10" s="301"/>
      <c r="OJL10" s="301"/>
      <c r="OJM10" s="301"/>
      <c r="OJN10" s="301"/>
      <c r="OJO10" s="301"/>
      <c r="OJP10" s="301"/>
      <c r="OJQ10" s="301"/>
      <c r="OJR10" s="301"/>
      <c r="OJS10" s="301"/>
      <c r="OJT10" s="301"/>
      <c r="OJU10" s="301"/>
      <c r="OJV10" s="301"/>
      <c r="OJW10" s="301"/>
      <c r="OJX10" s="301"/>
      <c r="OJY10" s="301"/>
      <c r="OJZ10" s="301"/>
      <c r="OKA10" s="301"/>
      <c r="OKB10" s="301"/>
      <c r="OKC10" s="301"/>
      <c r="OKD10" s="301"/>
      <c r="OKE10" s="301"/>
      <c r="OKF10" s="301"/>
      <c r="OKG10" s="301"/>
      <c r="OKH10" s="301"/>
      <c r="OKI10" s="301"/>
      <c r="OKJ10" s="301"/>
      <c r="OKK10" s="301"/>
      <c r="OKL10" s="301"/>
      <c r="OKM10" s="301"/>
      <c r="OKN10" s="301"/>
      <c r="OKO10" s="301"/>
      <c r="OKP10" s="301"/>
      <c r="OKQ10" s="301"/>
      <c r="OKR10" s="301"/>
      <c r="OKS10" s="301"/>
      <c r="OKT10" s="301"/>
      <c r="OKU10" s="301"/>
      <c r="OKV10" s="301"/>
      <c r="OKW10" s="301"/>
      <c r="OKX10" s="301"/>
      <c r="OKY10" s="301"/>
      <c r="OKZ10" s="301"/>
      <c r="OLA10" s="301"/>
      <c r="OLB10" s="301"/>
      <c r="OLC10" s="301"/>
      <c r="OLD10" s="301"/>
      <c r="OLE10" s="301"/>
      <c r="OLF10" s="301"/>
      <c r="OLG10" s="301"/>
      <c r="OLH10" s="301"/>
      <c r="OLI10" s="301"/>
      <c r="OLJ10" s="301"/>
      <c r="OLK10" s="301"/>
      <c r="OLL10" s="301"/>
      <c r="OLM10" s="301"/>
      <c r="OLN10" s="301"/>
      <c r="OLO10" s="301"/>
      <c r="OLP10" s="301"/>
      <c r="OLQ10" s="301"/>
      <c r="OLR10" s="301"/>
      <c r="OLS10" s="301"/>
      <c r="OLT10" s="301"/>
      <c r="OLU10" s="301"/>
      <c r="OLV10" s="301"/>
      <c r="OLW10" s="301"/>
      <c r="OLX10" s="301"/>
      <c r="OLY10" s="301"/>
      <c r="OLZ10" s="301"/>
      <c r="OMA10" s="301"/>
      <c r="OMB10" s="301"/>
      <c r="OMC10" s="301"/>
      <c r="OMD10" s="301"/>
      <c r="OME10" s="301"/>
      <c r="OMF10" s="301"/>
      <c r="OMG10" s="301"/>
      <c r="OMH10" s="301"/>
      <c r="OMI10" s="301"/>
      <c r="OMJ10" s="301"/>
      <c r="OMK10" s="301"/>
      <c r="OML10" s="301"/>
      <c r="OMM10" s="301"/>
      <c r="OMN10" s="301"/>
      <c r="OMO10" s="301"/>
      <c r="OMP10" s="301"/>
      <c r="OMQ10" s="301"/>
      <c r="OMR10" s="301"/>
      <c r="OMS10" s="301"/>
      <c r="OMT10" s="301"/>
      <c r="OMU10" s="301"/>
      <c r="OMV10" s="301"/>
      <c r="OMW10" s="301"/>
      <c r="OMX10" s="301"/>
      <c r="OMY10" s="301"/>
      <c r="OMZ10" s="301"/>
      <c r="ONA10" s="301"/>
      <c r="ONB10" s="301"/>
      <c r="ONC10" s="301"/>
      <c r="OND10" s="301"/>
      <c r="ONE10" s="301"/>
      <c r="ONF10" s="301"/>
      <c r="ONG10" s="301"/>
      <c r="ONH10" s="301"/>
      <c r="ONI10" s="301"/>
      <c r="ONJ10" s="301"/>
      <c r="ONK10" s="301"/>
      <c r="ONL10" s="301"/>
      <c r="ONM10" s="301"/>
      <c r="ONN10" s="301"/>
      <c r="ONO10" s="301"/>
      <c r="ONP10" s="301"/>
      <c r="ONQ10" s="301"/>
      <c r="ONR10" s="301"/>
      <c r="ONS10" s="301"/>
      <c r="ONT10" s="301"/>
      <c r="ONU10" s="301"/>
      <c r="ONV10" s="301"/>
      <c r="ONW10" s="301"/>
      <c r="ONX10" s="301"/>
      <c r="ONY10" s="301"/>
      <c r="ONZ10" s="301"/>
      <c r="OOA10" s="301"/>
      <c r="OOB10" s="301"/>
      <c r="OOC10" s="301"/>
      <c r="OOD10" s="301"/>
      <c r="OOE10" s="301"/>
      <c r="OOF10" s="301"/>
      <c r="OOG10" s="301"/>
      <c r="OOH10" s="301"/>
      <c r="OOI10" s="301"/>
      <c r="OOJ10" s="301"/>
      <c r="OOK10" s="301"/>
      <c r="OOL10" s="301"/>
      <c r="OOM10" s="301"/>
      <c r="OON10" s="301"/>
      <c r="OOO10" s="301"/>
      <c r="OOP10" s="301"/>
      <c r="OOQ10" s="301"/>
      <c r="OOR10" s="301"/>
      <c r="OOS10" s="301"/>
      <c r="OOT10" s="301"/>
      <c r="OOU10" s="301"/>
      <c r="OOV10" s="301"/>
      <c r="OOW10" s="301"/>
      <c r="OOX10" s="301"/>
      <c r="OOY10" s="301"/>
      <c r="OOZ10" s="301"/>
      <c r="OPA10" s="301"/>
      <c r="OPB10" s="301"/>
      <c r="OPC10" s="301"/>
      <c r="OPD10" s="301"/>
      <c r="OPE10" s="301"/>
      <c r="OPF10" s="301"/>
      <c r="OPG10" s="301"/>
      <c r="OPH10" s="301"/>
      <c r="OPI10" s="301"/>
      <c r="OPJ10" s="301"/>
      <c r="OPK10" s="301"/>
      <c r="OPL10" s="301"/>
      <c r="OPM10" s="301"/>
      <c r="OPN10" s="301"/>
      <c r="OPO10" s="301"/>
      <c r="OPP10" s="301"/>
      <c r="OPQ10" s="301"/>
      <c r="OPR10" s="301"/>
      <c r="OPS10" s="301"/>
      <c r="OPT10" s="301"/>
      <c r="OPU10" s="301"/>
      <c r="OPV10" s="301"/>
      <c r="OPW10" s="301"/>
      <c r="OPX10" s="301"/>
      <c r="OPY10" s="301"/>
      <c r="OPZ10" s="301"/>
      <c r="OQA10" s="301"/>
      <c r="OQB10" s="301"/>
      <c r="OQC10" s="301"/>
      <c r="OQD10" s="301"/>
      <c r="OQE10" s="301"/>
      <c r="OQF10" s="301"/>
      <c r="OQG10" s="301"/>
      <c r="OQH10" s="301"/>
      <c r="OQI10" s="301"/>
      <c r="OQJ10" s="301"/>
      <c r="OQK10" s="301"/>
      <c r="OQL10" s="301"/>
      <c r="OQM10" s="301"/>
      <c r="OQN10" s="301"/>
      <c r="OQO10" s="301"/>
      <c r="OQP10" s="301"/>
      <c r="OQQ10" s="301"/>
      <c r="OQR10" s="301"/>
      <c r="OQS10" s="301"/>
      <c r="OQT10" s="301"/>
      <c r="OQU10" s="301"/>
      <c r="OQV10" s="301"/>
      <c r="OQW10" s="301"/>
      <c r="OQX10" s="301"/>
      <c r="OQY10" s="301"/>
      <c r="OQZ10" s="301"/>
      <c r="ORA10" s="301"/>
      <c r="ORB10" s="301"/>
      <c r="ORC10" s="301"/>
      <c r="ORD10" s="301"/>
      <c r="ORE10" s="301"/>
      <c r="ORF10" s="301"/>
      <c r="ORG10" s="301"/>
      <c r="ORH10" s="301"/>
      <c r="ORI10" s="301"/>
      <c r="ORJ10" s="301"/>
      <c r="ORK10" s="301"/>
      <c r="ORL10" s="301"/>
      <c r="ORM10" s="301"/>
      <c r="ORN10" s="301"/>
      <c r="ORO10" s="301"/>
      <c r="ORP10" s="301"/>
      <c r="ORQ10" s="301"/>
      <c r="ORR10" s="301"/>
      <c r="ORS10" s="301"/>
      <c r="ORT10" s="301"/>
      <c r="ORU10" s="301"/>
      <c r="ORV10" s="301"/>
      <c r="ORW10" s="301"/>
      <c r="ORX10" s="301"/>
      <c r="ORY10" s="301"/>
      <c r="ORZ10" s="301"/>
      <c r="OSA10" s="301"/>
      <c r="OSB10" s="301"/>
      <c r="OSC10" s="301"/>
      <c r="OSD10" s="301"/>
      <c r="OSE10" s="301"/>
      <c r="OSF10" s="301"/>
      <c r="OSG10" s="301"/>
      <c r="OSH10" s="301"/>
      <c r="OSI10" s="301"/>
      <c r="OSJ10" s="301"/>
      <c r="OSK10" s="301"/>
      <c r="OSL10" s="301"/>
      <c r="OSM10" s="301"/>
      <c r="OSN10" s="301"/>
      <c r="OSO10" s="301"/>
      <c r="OSP10" s="301"/>
      <c r="OSQ10" s="301"/>
      <c r="OSR10" s="301"/>
      <c r="OSS10" s="301"/>
      <c r="OST10" s="301"/>
      <c r="OSU10" s="301"/>
      <c r="OSV10" s="301"/>
      <c r="OSW10" s="301"/>
      <c r="OSX10" s="301"/>
      <c r="OSY10" s="301"/>
      <c r="OSZ10" s="301"/>
      <c r="OTA10" s="301"/>
      <c r="OTB10" s="301"/>
      <c r="OTC10" s="301"/>
      <c r="OTD10" s="301"/>
      <c r="OTE10" s="301"/>
      <c r="OTF10" s="301"/>
      <c r="OTG10" s="301"/>
      <c r="OTH10" s="301"/>
      <c r="OTI10" s="301"/>
      <c r="OTJ10" s="301"/>
      <c r="OTK10" s="301"/>
      <c r="OTL10" s="301"/>
      <c r="OTM10" s="301"/>
      <c r="OTN10" s="301"/>
      <c r="OTO10" s="301"/>
      <c r="OTP10" s="301"/>
      <c r="OTQ10" s="301"/>
      <c r="OTR10" s="301"/>
      <c r="OTS10" s="301"/>
      <c r="OTT10" s="301"/>
      <c r="OTU10" s="301"/>
      <c r="OTV10" s="301"/>
      <c r="OTW10" s="301"/>
      <c r="OTX10" s="301"/>
      <c r="OTY10" s="301"/>
      <c r="OTZ10" s="301"/>
      <c r="OUA10" s="301"/>
      <c r="OUB10" s="301"/>
      <c r="OUC10" s="301"/>
      <c r="OUD10" s="301"/>
      <c r="OUE10" s="301"/>
      <c r="OUF10" s="301"/>
      <c r="OUG10" s="301"/>
      <c r="OUH10" s="301"/>
      <c r="OUI10" s="301"/>
      <c r="OUJ10" s="301"/>
      <c r="OUK10" s="301"/>
      <c r="OUL10" s="301"/>
      <c r="OUM10" s="301"/>
      <c r="OUN10" s="301"/>
      <c r="OUO10" s="301"/>
      <c r="OUP10" s="301"/>
      <c r="OUQ10" s="301"/>
      <c r="OUR10" s="301"/>
      <c r="OUS10" s="301"/>
      <c r="OUT10" s="301"/>
      <c r="OUU10" s="301"/>
      <c r="OUV10" s="301"/>
      <c r="OUW10" s="301"/>
      <c r="OUX10" s="301"/>
      <c r="OUY10" s="301"/>
      <c r="OUZ10" s="301"/>
      <c r="OVA10" s="301"/>
      <c r="OVB10" s="301"/>
      <c r="OVC10" s="301"/>
      <c r="OVD10" s="301"/>
      <c r="OVE10" s="301"/>
      <c r="OVF10" s="301"/>
      <c r="OVG10" s="301"/>
      <c r="OVH10" s="301"/>
      <c r="OVI10" s="301"/>
      <c r="OVJ10" s="301"/>
      <c r="OVK10" s="301"/>
      <c r="OVL10" s="301"/>
      <c r="OVM10" s="301"/>
      <c r="OVN10" s="301"/>
      <c r="OVO10" s="301"/>
      <c r="OVP10" s="301"/>
      <c r="OVQ10" s="301"/>
      <c r="OVR10" s="301"/>
      <c r="OVS10" s="301"/>
      <c r="OVT10" s="301"/>
      <c r="OVU10" s="301"/>
      <c r="OVV10" s="301"/>
      <c r="OVW10" s="301"/>
      <c r="OVX10" s="301"/>
      <c r="OVY10" s="301"/>
      <c r="OVZ10" s="301"/>
      <c r="OWA10" s="301"/>
      <c r="OWB10" s="301"/>
      <c r="OWC10" s="301"/>
      <c r="OWD10" s="301"/>
      <c r="OWE10" s="301"/>
      <c r="OWF10" s="301"/>
      <c r="OWG10" s="301"/>
      <c r="OWH10" s="301"/>
      <c r="OWI10" s="301"/>
      <c r="OWJ10" s="301"/>
      <c r="OWK10" s="301"/>
      <c r="OWL10" s="301"/>
      <c r="OWM10" s="301"/>
      <c r="OWN10" s="301"/>
      <c r="OWO10" s="301"/>
      <c r="OWP10" s="301"/>
      <c r="OWQ10" s="301"/>
      <c r="OWR10" s="301"/>
      <c r="OWS10" s="301"/>
      <c r="OWT10" s="301"/>
      <c r="OWU10" s="301"/>
      <c r="OWV10" s="301"/>
      <c r="OWW10" s="301"/>
      <c r="OWX10" s="301"/>
      <c r="OWY10" s="301"/>
      <c r="OWZ10" s="301"/>
      <c r="OXA10" s="301"/>
      <c r="OXB10" s="301"/>
      <c r="OXC10" s="301"/>
      <c r="OXD10" s="301"/>
      <c r="OXE10" s="301"/>
      <c r="OXF10" s="301"/>
      <c r="OXG10" s="301"/>
      <c r="OXH10" s="301"/>
      <c r="OXI10" s="301"/>
      <c r="OXJ10" s="301"/>
      <c r="OXK10" s="301"/>
      <c r="OXL10" s="301"/>
      <c r="OXM10" s="301"/>
      <c r="OXN10" s="301"/>
      <c r="OXO10" s="301"/>
      <c r="OXP10" s="301"/>
      <c r="OXQ10" s="301"/>
      <c r="OXR10" s="301"/>
      <c r="OXS10" s="301"/>
      <c r="OXT10" s="301"/>
      <c r="OXU10" s="301"/>
      <c r="OXV10" s="301"/>
      <c r="OXW10" s="301"/>
      <c r="OXX10" s="301"/>
      <c r="OXY10" s="301"/>
      <c r="OXZ10" s="301"/>
      <c r="OYA10" s="301"/>
      <c r="OYB10" s="301"/>
      <c r="OYC10" s="301"/>
      <c r="OYD10" s="301"/>
      <c r="OYE10" s="301"/>
      <c r="OYF10" s="301"/>
      <c r="OYG10" s="301"/>
      <c r="OYH10" s="301"/>
      <c r="OYI10" s="301"/>
      <c r="OYJ10" s="301"/>
      <c r="OYK10" s="301"/>
      <c r="OYL10" s="301"/>
      <c r="OYM10" s="301"/>
      <c r="OYN10" s="301"/>
      <c r="OYO10" s="301"/>
      <c r="OYP10" s="301"/>
      <c r="OYQ10" s="301"/>
      <c r="OYR10" s="301"/>
      <c r="OYS10" s="301"/>
      <c r="OYT10" s="301"/>
      <c r="OYU10" s="301"/>
      <c r="OYV10" s="301"/>
      <c r="OYW10" s="301"/>
      <c r="OYX10" s="301"/>
      <c r="OYY10" s="301"/>
      <c r="OYZ10" s="301"/>
      <c r="OZA10" s="301"/>
      <c r="OZB10" s="301"/>
      <c r="OZC10" s="301"/>
      <c r="OZD10" s="301"/>
      <c r="OZE10" s="301"/>
      <c r="OZF10" s="301"/>
      <c r="OZG10" s="301"/>
      <c r="OZH10" s="301"/>
      <c r="OZI10" s="301"/>
      <c r="OZJ10" s="301"/>
      <c r="OZK10" s="301"/>
      <c r="OZL10" s="301"/>
      <c r="OZM10" s="301"/>
      <c r="OZN10" s="301"/>
      <c r="OZO10" s="301"/>
      <c r="OZP10" s="301"/>
      <c r="OZQ10" s="301"/>
      <c r="OZR10" s="301"/>
      <c r="OZS10" s="301"/>
      <c r="OZT10" s="301"/>
      <c r="OZU10" s="301"/>
      <c r="OZV10" s="301"/>
      <c r="OZW10" s="301"/>
      <c r="OZX10" s="301"/>
      <c r="OZY10" s="301"/>
      <c r="OZZ10" s="301"/>
      <c r="PAA10" s="301"/>
      <c r="PAB10" s="301"/>
      <c r="PAC10" s="301"/>
      <c r="PAD10" s="301"/>
      <c r="PAE10" s="301"/>
      <c r="PAF10" s="301"/>
      <c r="PAG10" s="301"/>
      <c r="PAH10" s="301"/>
      <c r="PAI10" s="301"/>
      <c r="PAJ10" s="301"/>
      <c r="PAK10" s="301"/>
      <c r="PAL10" s="301"/>
      <c r="PAM10" s="301"/>
      <c r="PAN10" s="301"/>
      <c r="PAO10" s="301"/>
      <c r="PAP10" s="301"/>
      <c r="PAQ10" s="301"/>
      <c r="PAR10" s="301"/>
      <c r="PAS10" s="301"/>
      <c r="PAT10" s="301"/>
      <c r="PAU10" s="301"/>
      <c r="PAV10" s="301"/>
      <c r="PAW10" s="301"/>
      <c r="PAX10" s="301"/>
      <c r="PAY10" s="301"/>
      <c r="PAZ10" s="301"/>
      <c r="PBA10" s="301"/>
      <c r="PBB10" s="301"/>
      <c r="PBC10" s="301"/>
      <c r="PBD10" s="301"/>
      <c r="PBE10" s="301"/>
      <c r="PBF10" s="301"/>
      <c r="PBG10" s="301"/>
      <c r="PBH10" s="301"/>
      <c r="PBI10" s="301"/>
      <c r="PBJ10" s="301"/>
      <c r="PBK10" s="301"/>
      <c r="PBL10" s="301"/>
      <c r="PBM10" s="301"/>
      <c r="PBN10" s="301"/>
      <c r="PBO10" s="301"/>
      <c r="PBP10" s="301"/>
      <c r="PBQ10" s="301"/>
      <c r="PBR10" s="301"/>
      <c r="PBS10" s="301"/>
      <c r="PBT10" s="301"/>
      <c r="PBU10" s="301"/>
      <c r="PBV10" s="301"/>
      <c r="PBW10" s="301"/>
      <c r="PBX10" s="301"/>
      <c r="PBY10" s="301"/>
      <c r="PBZ10" s="301"/>
      <c r="PCA10" s="301"/>
      <c r="PCB10" s="301"/>
      <c r="PCC10" s="301"/>
      <c r="PCD10" s="301"/>
      <c r="PCE10" s="301"/>
      <c r="PCF10" s="301"/>
      <c r="PCG10" s="301"/>
      <c r="PCH10" s="301"/>
      <c r="PCI10" s="301"/>
      <c r="PCJ10" s="301"/>
      <c r="PCK10" s="301"/>
      <c r="PCL10" s="301"/>
      <c r="PCM10" s="301"/>
      <c r="PCN10" s="301"/>
      <c r="PCO10" s="301"/>
      <c r="PCP10" s="301"/>
      <c r="PCQ10" s="301"/>
      <c r="PCR10" s="301"/>
      <c r="PCS10" s="301"/>
      <c r="PCT10" s="301"/>
      <c r="PCU10" s="301"/>
      <c r="PCV10" s="301"/>
      <c r="PCW10" s="301"/>
      <c r="PCX10" s="301"/>
      <c r="PCY10" s="301"/>
      <c r="PCZ10" s="301"/>
      <c r="PDA10" s="301"/>
      <c r="PDB10" s="301"/>
      <c r="PDC10" s="301"/>
      <c r="PDD10" s="301"/>
      <c r="PDE10" s="301"/>
      <c r="PDF10" s="301"/>
      <c r="PDG10" s="301"/>
      <c r="PDH10" s="301"/>
      <c r="PDI10" s="301"/>
      <c r="PDJ10" s="301"/>
      <c r="PDK10" s="301"/>
      <c r="PDL10" s="301"/>
      <c r="PDM10" s="301"/>
      <c r="PDN10" s="301"/>
      <c r="PDO10" s="301"/>
      <c r="PDP10" s="301"/>
      <c r="PDQ10" s="301"/>
      <c r="PDR10" s="301"/>
      <c r="PDS10" s="301"/>
      <c r="PDT10" s="301"/>
      <c r="PDU10" s="301"/>
      <c r="PDV10" s="301"/>
      <c r="PDW10" s="301"/>
      <c r="PDX10" s="301"/>
      <c r="PDY10" s="301"/>
      <c r="PDZ10" s="301"/>
      <c r="PEA10" s="301"/>
      <c r="PEB10" s="301"/>
      <c r="PEC10" s="301"/>
      <c r="PED10" s="301"/>
      <c r="PEE10" s="301"/>
      <c r="PEF10" s="301"/>
      <c r="PEG10" s="301"/>
      <c r="PEH10" s="301"/>
      <c r="PEI10" s="301"/>
      <c r="PEJ10" s="301"/>
      <c r="PEK10" s="301"/>
      <c r="PEL10" s="301"/>
      <c r="PEM10" s="301"/>
      <c r="PEN10" s="301"/>
      <c r="PEO10" s="301"/>
      <c r="PEP10" s="301"/>
      <c r="PEQ10" s="301"/>
      <c r="PER10" s="301"/>
      <c r="PES10" s="301"/>
      <c r="PET10" s="301"/>
      <c r="PEU10" s="301"/>
      <c r="PEV10" s="301"/>
      <c r="PEW10" s="301"/>
      <c r="PEX10" s="301"/>
      <c r="PEY10" s="301"/>
      <c r="PEZ10" s="301"/>
      <c r="PFA10" s="301"/>
      <c r="PFB10" s="301"/>
      <c r="PFC10" s="301"/>
      <c r="PFD10" s="301"/>
      <c r="PFE10" s="301"/>
      <c r="PFF10" s="301"/>
      <c r="PFG10" s="301"/>
      <c r="PFH10" s="301"/>
      <c r="PFI10" s="301"/>
      <c r="PFJ10" s="301"/>
      <c r="PFK10" s="301"/>
      <c r="PFL10" s="301"/>
      <c r="PFM10" s="301"/>
      <c r="PFN10" s="301"/>
      <c r="PFO10" s="301"/>
      <c r="PFP10" s="301"/>
      <c r="PFQ10" s="301"/>
      <c r="PFR10" s="301"/>
      <c r="PFS10" s="301"/>
      <c r="PFT10" s="301"/>
      <c r="PFU10" s="301"/>
      <c r="PFV10" s="301"/>
      <c r="PFW10" s="301"/>
      <c r="PFX10" s="301"/>
      <c r="PFY10" s="301"/>
      <c r="PFZ10" s="301"/>
      <c r="PGA10" s="301"/>
      <c r="PGB10" s="301"/>
      <c r="PGC10" s="301"/>
      <c r="PGD10" s="301"/>
      <c r="PGE10" s="301"/>
      <c r="PGF10" s="301"/>
      <c r="PGG10" s="301"/>
      <c r="PGH10" s="301"/>
      <c r="PGI10" s="301"/>
      <c r="PGJ10" s="301"/>
      <c r="PGK10" s="301"/>
      <c r="PGL10" s="301"/>
      <c r="PGM10" s="301"/>
      <c r="PGN10" s="301"/>
      <c r="PGO10" s="301"/>
      <c r="PGP10" s="301"/>
      <c r="PGQ10" s="301"/>
      <c r="PGR10" s="301"/>
      <c r="PGS10" s="301"/>
      <c r="PGT10" s="301"/>
      <c r="PGU10" s="301"/>
      <c r="PGV10" s="301"/>
      <c r="PGW10" s="301"/>
      <c r="PGX10" s="301"/>
      <c r="PGY10" s="301"/>
      <c r="PGZ10" s="301"/>
      <c r="PHA10" s="301"/>
      <c r="PHB10" s="301"/>
      <c r="PHC10" s="301"/>
      <c r="PHD10" s="301"/>
      <c r="PHE10" s="301"/>
      <c r="PHF10" s="301"/>
      <c r="PHG10" s="301"/>
      <c r="PHH10" s="301"/>
      <c r="PHI10" s="301"/>
      <c r="PHJ10" s="301"/>
      <c r="PHK10" s="301"/>
      <c r="PHL10" s="301"/>
      <c r="PHM10" s="301"/>
      <c r="PHN10" s="301"/>
      <c r="PHO10" s="301"/>
      <c r="PHP10" s="301"/>
      <c r="PHQ10" s="301"/>
      <c r="PHR10" s="301"/>
      <c r="PHS10" s="301"/>
      <c r="PHT10" s="301"/>
      <c r="PHU10" s="301"/>
      <c r="PHV10" s="301"/>
      <c r="PHW10" s="301"/>
      <c r="PHX10" s="301"/>
      <c r="PHY10" s="301"/>
      <c r="PHZ10" s="301"/>
      <c r="PIA10" s="301"/>
      <c r="PIB10" s="301"/>
      <c r="PIC10" s="301"/>
      <c r="PID10" s="301"/>
      <c r="PIE10" s="301"/>
      <c r="PIF10" s="301"/>
      <c r="PIG10" s="301"/>
      <c r="PIH10" s="301"/>
      <c r="PII10" s="301"/>
      <c r="PIJ10" s="301"/>
      <c r="PIK10" s="301"/>
      <c r="PIL10" s="301"/>
      <c r="PIM10" s="301"/>
      <c r="PIN10" s="301"/>
      <c r="PIO10" s="301"/>
      <c r="PIP10" s="301"/>
      <c r="PIQ10" s="301"/>
      <c r="PIR10" s="301"/>
      <c r="PIS10" s="301"/>
      <c r="PIT10" s="301"/>
      <c r="PIU10" s="301"/>
      <c r="PIV10" s="301"/>
      <c r="PIW10" s="301"/>
      <c r="PIX10" s="301"/>
      <c r="PIY10" s="301"/>
      <c r="PIZ10" s="301"/>
      <c r="PJA10" s="301"/>
      <c r="PJB10" s="301"/>
      <c r="PJC10" s="301"/>
      <c r="PJD10" s="301"/>
      <c r="PJE10" s="301"/>
      <c r="PJF10" s="301"/>
      <c r="PJG10" s="301"/>
      <c r="PJH10" s="301"/>
      <c r="PJI10" s="301"/>
      <c r="PJJ10" s="301"/>
      <c r="PJK10" s="301"/>
      <c r="PJL10" s="301"/>
      <c r="PJM10" s="301"/>
      <c r="PJN10" s="301"/>
      <c r="PJO10" s="301"/>
      <c r="PJP10" s="301"/>
      <c r="PJQ10" s="301"/>
      <c r="PJR10" s="301"/>
      <c r="PJS10" s="301"/>
      <c r="PJT10" s="301"/>
      <c r="PJU10" s="301"/>
      <c r="PJV10" s="301"/>
      <c r="PJW10" s="301"/>
      <c r="PJX10" s="301"/>
      <c r="PJY10" s="301"/>
      <c r="PJZ10" s="301"/>
      <c r="PKA10" s="301"/>
      <c r="PKB10" s="301"/>
      <c r="PKC10" s="301"/>
      <c r="PKD10" s="301"/>
      <c r="PKE10" s="301"/>
      <c r="PKF10" s="301"/>
      <c r="PKG10" s="301"/>
      <c r="PKH10" s="301"/>
      <c r="PKI10" s="301"/>
      <c r="PKJ10" s="301"/>
      <c r="PKK10" s="301"/>
      <c r="PKL10" s="301"/>
      <c r="PKM10" s="301"/>
      <c r="PKN10" s="301"/>
      <c r="PKO10" s="301"/>
      <c r="PKP10" s="301"/>
      <c r="PKQ10" s="301"/>
      <c r="PKR10" s="301"/>
      <c r="PKS10" s="301"/>
      <c r="PKT10" s="301"/>
      <c r="PKU10" s="301"/>
      <c r="PKV10" s="301"/>
      <c r="PKW10" s="301"/>
      <c r="PKX10" s="301"/>
      <c r="PKY10" s="301"/>
      <c r="PKZ10" s="301"/>
      <c r="PLA10" s="301"/>
      <c r="PLB10" s="301"/>
      <c r="PLC10" s="301"/>
      <c r="PLD10" s="301"/>
      <c r="PLE10" s="301"/>
      <c r="PLF10" s="301"/>
      <c r="PLG10" s="301"/>
      <c r="PLH10" s="301"/>
      <c r="PLI10" s="301"/>
      <c r="PLJ10" s="301"/>
      <c r="PLK10" s="301"/>
      <c r="PLL10" s="301"/>
      <c r="PLM10" s="301"/>
      <c r="PLN10" s="301"/>
      <c r="PLO10" s="301"/>
      <c r="PLP10" s="301"/>
      <c r="PLQ10" s="301"/>
      <c r="PLR10" s="301"/>
      <c r="PLS10" s="301"/>
      <c r="PLT10" s="301"/>
      <c r="PLU10" s="301"/>
      <c r="PLV10" s="301"/>
      <c r="PLW10" s="301"/>
      <c r="PLX10" s="301"/>
      <c r="PLY10" s="301"/>
      <c r="PLZ10" s="301"/>
      <c r="PMA10" s="301"/>
      <c r="PMB10" s="301"/>
      <c r="PMC10" s="301"/>
      <c r="PMD10" s="301"/>
      <c r="PME10" s="301"/>
      <c r="PMF10" s="301"/>
      <c r="PMG10" s="301"/>
      <c r="PMH10" s="301"/>
      <c r="PMI10" s="301"/>
      <c r="PMJ10" s="301"/>
      <c r="PMK10" s="301"/>
      <c r="PML10" s="301"/>
      <c r="PMM10" s="301"/>
      <c r="PMN10" s="301"/>
      <c r="PMO10" s="301"/>
      <c r="PMP10" s="301"/>
      <c r="PMQ10" s="301"/>
      <c r="PMR10" s="301"/>
      <c r="PMS10" s="301"/>
      <c r="PMT10" s="301"/>
      <c r="PMU10" s="301"/>
      <c r="PMV10" s="301"/>
      <c r="PMW10" s="301"/>
      <c r="PMX10" s="301"/>
      <c r="PMY10" s="301"/>
      <c r="PMZ10" s="301"/>
      <c r="PNA10" s="301"/>
      <c r="PNB10" s="301"/>
      <c r="PNC10" s="301"/>
      <c r="PND10" s="301"/>
      <c r="PNE10" s="301"/>
      <c r="PNF10" s="301"/>
      <c r="PNG10" s="301"/>
      <c r="PNH10" s="301"/>
      <c r="PNI10" s="301"/>
      <c r="PNJ10" s="301"/>
      <c r="PNK10" s="301"/>
      <c r="PNL10" s="301"/>
      <c r="PNM10" s="301"/>
      <c r="PNN10" s="301"/>
      <c r="PNO10" s="301"/>
      <c r="PNP10" s="301"/>
      <c r="PNQ10" s="301"/>
      <c r="PNR10" s="301"/>
      <c r="PNS10" s="301"/>
      <c r="PNT10" s="301"/>
      <c r="PNU10" s="301"/>
      <c r="PNV10" s="301"/>
      <c r="PNW10" s="301"/>
      <c r="PNX10" s="301"/>
      <c r="PNY10" s="301"/>
      <c r="PNZ10" s="301"/>
      <c r="POA10" s="301"/>
      <c r="POB10" s="301"/>
      <c r="POC10" s="301"/>
      <c r="POD10" s="301"/>
      <c r="POE10" s="301"/>
      <c r="POF10" s="301"/>
      <c r="POG10" s="301"/>
      <c r="POH10" s="301"/>
      <c r="POI10" s="301"/>
      <c r="POJ10" s="301"/>
      <c r="POK10" s="301"/>
      <c r="POL10" s="301"/>
      <c r="POM10" s="301"/>
      <c r="PON10" s="301"/>
      <c r="POO10" s="301"/>
      <c r="POP10" s="301"/>
      <c r="POQ10" s="301"/>
      <c r="POR10" s="301"/>
      <c r="POS10" s="301"/>
      <c r="POT10" s="301"/>
      <c r="POU10" s="301"/>
      <c r="POV10" s="301"/>
      <c r="POW10" s="301"/>
      <c r="POX10" s="301"/>
      <c r="POY10" s="301"/>
      <c r="POZ10" s="301"/>
      <c r="PPA10" s="301"/>
      <c r="PPB10" s="301"/>
      <c r="PPC10" s="301"/>
      <c r="PPD10" s="301"/>
      <c r="PPE10" s="301"/>
      <c r="PPF10" s="301"/>
      <c r="PPG10" s="301"/>
      <c r="PPH10" s="301"/>
      <c r="PPI10" s="301"/>
      <c r="PPJ10" s="301"/>
      <c r="PPK10" s="301"/>
      <c r="PPL10" s="301"/>
      <c r="PPM10" s="301"/>
      <c r="PPN10" s="301"/>
      <c r="PPO10" s="301"/>
      <c r="PPP10" s="301"/>
      <c r="PPQ10" s="301"/>
      <c r="PPR10" s="301"/>
      <c r="PPS10" s="301"/>
      <c r="PPT10" s="301"/>
      <c r="PPU10" s="301"/>
      <c r="PPV10" s="301"/>
      <c r="PPW10" s="301"/>
      <c r="PPX10" s="301"/>
      <c r="PPY10" s="301"/>
      <c r="PPZ10" s="301"/>
      <c r="PQA10" s="301"/>
      <c r="PQB10" s="301"/>
      <c r="PQC10" s="301"/>
      <c r="PQD10" s="301"/>
      <c r="PQE10" s="301"/>
      <c r="PQF10" s="301"/>
      <c r="PQG10" s="301"/>
      <c r="PQH10" s="301"/>
      <c r="PQI10" s="301"/>
      <c r="PQJ10" s="301"/>
      <c r="PQK10" s="301"/>
      <c r="PQL10" s="301"/>
      <c r="PQM10" s="301"/>
      <c r="PQN10" s="301"/>
      <c r="PQO10" s="301"/>
      <c r="PQP10" s="301"/>
      <c r="PQQ10" s="301"/>
      <c r="PQR10" s="301"/>
      <c r="PQS10" s="301"/>
      <c r="PQT10" s="301"/>
      <c r="PQU10" s="301"/>
      <c r="PQV10" s="301"/>
      <c r="PQW10" s="301"/>
      <c r="PQX10" s="301"/>
      <c r="PQY10" s="301"/>
      <c r="PQZ10" s="301"/>
      <c r="PRA10" s="301"/>
      <c r="PRB10" s="301"/>
      <c r="PRC10" s="301"/>
      <c r="PRD10" s="301"/>
      <c r="PRE10" s="301"/>
      <c r="PRF10" s="301"/>
      <c r="PRG10" s="301"/>
      <c r="PRH10" s="301"/>
      <c r="PRI10" s="301"/>
      <c r="PRJ10" s="301"/>
      <c r="PRK10" s="301"/>
      <c r="PRL10" s="301"/>
      <c r="PRM10" s="301"/>
      <c r="PRN10" s="301"/>
      <c r="PRO10" s="301"/>
      <c r="PRP10" s="301"/>
      <c r="PRQ10" s="301"/>
      <c r="PRR10" s="301"/>
      <c r="PRS10" s="301"/>
      <c r="PRT10" s="301"/>
      <c r="PRU10" s="301"/>
      <c r="PRV10" s="301"/>
      <c r="PRW10" s="301"/>
      <c r="PRX10" s="301"/>
      <c r="PRY10" s="301"/>
      <c r="PRZ10" s="301"/>
      <c r="PSA10" s="301"/>
      <c r="PSB10" s="301"/>
      <c r="PSC10" s="301"/>
      <c r="PSD10" s="301"/>
      <c r="PSE10" s="301"/>
      <c r="PSF10" s="301"/>
      <c r="PSG10" s="301"/>
      <c r="PSH10" s="301"/>
      <c r="PSI10" s="301"/>
      <c r="PSJ10" s="301"/>
      <c r="PSK10" s="301"/>
      <c r="PSL10" s="301"/>
      <c r="PSM10" s="301"/>
      <c r="PSN10" s="301"/>
      <c r="PSO10" s="301"/>
      <c r="PSP10" s="301"/>
      <c r="PSQ10" s="301"/>
      <c r="PSR10" s="301"/>
      <c r="PSS10" s="301"/>
      <c r="PST10" s="301"/>
      <c r="PSU10" s="301"/>
      <c r="PSV10" s="301"/>
      <c r="PSW10" s="301"/>
      <c r="PSX10" s="301"/>
      <c r="PSY10" s="301"/>
      <c r="PSZ10" s="301"/>
      <c r="PTA10" s="301"/>
      <c r="PTB10" s="301"/>
      <c r="PTC10" s="301"/>
      <c r="PTD10" s="301"/>
      <c r="PTE10" s="301"/>
      <c r="PTF10" s="301"/>
      <c r="PTG10" s="301"/>
      <c r="PTH10" s="301"/>
      <c r="PTI10" s="301"/>
      <c r="PTJ10" s="301"/>
      <c r="PTK10" s="301"/>
      <c r="PTL10" s="301"/>
      <c r="PTM10" s="301"/>
      <c r="PTN10" s="301"/>
      <c r="PTO10" s="301"/>
      <c r="PTP10" s="301"/>
      <c r="PTQ10" s="301"/>
      <c r="PTR10" s="301"/>
      <c r="PTS10" s="301"/>
      <c r="PTT10" s="301"/>
      <c r="PTU10" s="301"/>
      <c r="PTV10" s="301"/>
      <c r="PTW10" s="301"/>
      <c r="PTX10" s="301"/>
      <c r="PTY10" s="301"/>
      <c r="PTZ10" s="301"/>
      <c r="PUA10" s="301"/>
      <c r="PUB10" s="301"/>
      <c r="PUC10" s="301"/>
      <c r="PUD10" s="301"/>
      <c r="PUE10" s="301"/>
      <c r="PUF10" s="301"/>
      <c r="PUG10" s="301"/>
      <c r="PUH10" s="301"/>
      <c r="PUI10" s="301"/>
      <c r="PUJ10" s="301"/>
      <c r="PUK10" s="301"/>
      <c r="PUL10" s="301"/>
      <c r="PUM10" s="301"/>
      <c r="PUN10" s="301"/>
      <c r="PUO10" s="301"/>
      <c r="PUP10" s="301"/>
      <c r="PUQ10" s="301"/>
      <c r="PUR10" s="301"/>
      <c r="PUS10" s="301"/>
      <c r="PUT10" s="301"/>
      <c r="PUU10" s="301"/>
      <c r="PUV10" s="301"/>
      <c r="PUW10" s="301"/>
      <c r="PUX10" s="301"/>
      <c r="PUY10" s="301"/>
      <c r="PUZ10" s="301"/>
      <c r="PVA10" s="301"/>
      <c r="PVB10" s="301"/>
      <c r="PVC10" s="301"/>
      <c r="PVD10" s="301"/>
      <c r="PVE10" s="301"/>
      <c r="PVF10" s="301"/>
      <c r="PVG10" s="301"/>
      <c r="PVH10" s="301"/>
      <c r="PVI10" s="301"/>
      <c r="PVJ10" s="301"/>
      <c r="PVK10" s="301"/>
      <c r="PVL10" s="301"/>
      <c r="PVM10" s="301"/>
      <c r="PVN10" s="301"/>
      <c r="PVO10" s="301"/>
      <c r="PVP10" s="301"/>
      <c r="PVQ10" s="301"/>
      <c r="PVR10" s="301"/>
      <c r="PVS10" s="301"/>
      <c r="PVT10" s="301"/>
      <c r="PVU10" s="301"/>
      <c r="PVV10" s="301"/>
      <c r="PVW10" s="301"/>
      <c r="PVX10" s="301"/>
      <c r="PVY10" s="301"/>
      <c r="PVZ10" s="301"/>
      <c r="PWA10" s="301"/>
      <c r="PWB10" s="301"/>
      <c r="PWC10" s="301"/>
      <c r="PWD10" s="301"/>
      <c r="PWE10" s="301"/>
      <c r="PWF10" s="301"/>
      <c r="PWG10" s="301"/>
      <c r="PWH10" s="301"/>
      <c r="PWI10" s="301"/>
      <c r="PWJ10" s="301"/>
      <c r="PWK10" s="301"/>
      <c r="PWL10" s="301"/>
      <c r="PWM10" s="301"/>
      <c r="PWN10" s="301"/>
      <c r="PWO10" s="301"/>
      <c r="PWP10" s="301"/>
      <c r="PWQ10" s="301"/>
      <c r="PWR10" s="301"/>
      <c r="PWS10" s="301"/>
      <c r="PWT10" s="301"/>
      <c r="PWU10" s="301"/>
      <c r="PWV10" s="301"/>
      <c r="PWW10" s="301"/>
      <c r="PWX10" s="301"/>
      <c r="PWY10" s="301"/>
      <c r="PWZ10" s="301"/>
      <c r="PXA10" s="301"/>
      <c r="PXB10" s="301"/>
      <c r="PXC10" s="301"/>
      <c r="PXD10" s="301"/>
      <c r="PXE10" s="301"/>
      <c r="PXF10" s="301"/>
      <c r="PXG10" s="301"/>
      <c r="PXH10" s="301"/>
      <c r="PXI10" s="301"/>
      <c r="PXJ10" s="301"/>
      <c r="PXK10" s="301"/>
      <c r="PXL10" s="301"/>
      <c r="PXM10" s="301"/>
      <c r="PXN10" s="301"/>
      <c r="PXO10" s="301"/>
      <c r="PXP10" s="301"/>
      <c r="PXQ10" s="301"/>
      <c r="PXR10" s="301"/>
      <c r="PXS10" s="301"/>
      <c r="PXT10" s="301"/>
      <c r="PXU10" s="301"/>
      <c r="PXV10" s="301"/>
      <c r="PXW10" s="301"/>
      <c r="PXX10" s="301"/>
      <c r="PXY10" s="301"/>
      <c r="PXZ10" s="301"/>
      <c r="PYA10" s="301"/>
      <c r="PYB10" s="301"/>
      <c r="PYC10" s="301"/>
      <c r="PYD10" s="301"/>
      <c r="PYE10" s="301"/>
      <c r="PYF10" s="301"/>
      <c r="PYG10" s="301"/>
      <c r="PYH10" s="301"/>
      <c r="PYI10" s="301"/>
      <c r="PYJ10" s="301"/>
      <c r="PYK10" s="301"/>
      <c r="PYL10" s="301"/>
      <c r="PYM10" s="301"/>
      <c r="PYN10" s="301"/>
      <c r="PYO10" s="301"/>
      <c r="PYP10" s="301"/>
      <c r="PYQ10" s="301"/>
      <c r="PYR10" s="301"/>
      <c r="PYS10" s="301"/>
      <c r="PYT10" s="301"/>
      <c r="PYU10" s="301"/>
      <c r="PYV10" s="301"/>
      <c r="PYW10" s="301"/>
      <c r="PYX10" s="301"/>
      <c r="PYY10" s="301"/>
      <c r="PYZ10" s="301"/>
      <c r="PZA10" s="301"/>
      <c r="PZB10" s="301"/>
      <c r="PZC10" s="301"/>
      <c r="PZD10" s="301"/>
      <c r="PZE10" s="301"/>
      <c r="PZF10" s="301"/>
      <c r="PZG10" s="301"/>
      <c r="PZH10" s="301"/>
      <c r="PZI10" s="301"/>
      <c r="PZJ10" s="301"/>
      <c r="PZK10" s="301"/>
      <c r="PZL10" s="301"/>
      <c r="PZM10" s="301"/>
      <c r="PZN10" s="301"/>
      <c r="PZO10" s="301"/>
      <c r="PZP10" s="301"/>
      <c r="PZQ10" s="301"/>
      <c r="PZR10" s="301"/>
      <c r="PZS10" s="301"/>
      <c r="PZT10" s="301"/>
      <c r="PZU10" s="301"/>
      <c r="PZV10" s="301"/>
      <c r="PZW10" s="301"/>
      <c r="PZX10" s="301"/>
      <c r="PZY10" s="301"/>
      <c r="PZZ10" s="301"/>
      <c r="QAA10" s="301"/>
      <c r="QAB10" s="301"/>
      <c r="QAC10" s="301"/>
      <c r="QAD10" s="301"/>
      <c r="QAE10" s="301"/>
      <c r="QAF10" s="301"/>
      <c r="QAG10" s="301"/>
      <c r="QAH10" s="301"/>
      <c r="QAI10" s="301"/>
      <c r="QAJ10" s="301"/>
      <c r="QAK10" s="301"/>
      <c r="QAL10" s="301"/>
      <c r="QAM10" s="301"/>
      <c r="QAN10" s="301"/>
      <c r="QAO10" s="301"/>
      <c r="QAP10" s="301"/>
      <c r="QAQ10" s="301"/>
      <c r="QAR10" s="301"/>
      <c r="QAS10" s="301"/>
      <c r="QAT10" s="301"/>
      <c r="QAU10" s="301"/>
      <c r="QAV10" s="301"/>
      <c r="QAW10" s="301"/>
      <c r="QAX10" s="301"/>
      <c r="QAY10" s="301"/>
      <c r="QAZ10" s="301"/>
      <c r="QBA10" s="301"/>
      <c r="QBB10" s="301"/>
      <c r="QBC10" s="301"/>
      <c r="QBD10" s="301"/>
      <c r="QBE10" s="301"/>
      <c r="QBF10" s="301"/>
      <c r="QBG10" s="301"/>
      <c r="QBH10" s="301"/>
      <c r="QBI10" s="301"/>
      <c r="QBJ10" s="301"/>
      <c r="QBK10" s="301"/>
      <c r="QBL10" s="301"/>
      <c r="QBM10" s="301"/>
      <c r="QBN10" s="301"/>
      <c r="QBO10" s="301"/>
      <c r="QBP10" s="301"/>
      <c r="QBQ10" s="301"/>
      <c r="QBR10" s="301"/>
      <c r="QBS10" s="301"/>
      <c r="QBT10" s="301"/>
      <c r="QBU10" s="301"/>
      <c r="QBV10" s="301"/>
      <c r="QBW10" s="301"/>
      <c r="QBX10" s="301"/>
      <c r="QBY10" s="301"/>
      <c r="QBZ10" s="301"/>
      <c r="QCA10" s="301"/>
      <c r="QCB10" s="301"/>
      <c r="QCC10" s="301"/>
      <c r="QCD10" s="301"/>
      <c r="QCE10" s="301"/>
      <c r="QCF10" s="301"/>
      <c r="QCG10" s="301"/>
      <c r="QCH10" s="301"/>
      <c r="QCI10" s="301"/>
      <c r="QCJ10" s="301"/>
      <c r="QCK10" s="301"/>
      <c r="QCL10" s="301"/>
      <c r="QCM10" s="301"/>
      <c r="QCN10" s="301"/>
      <c r="QCO10" s="301"/>
      <c r="QCP10" s="301"/>
      <c r="QCQ10" s="301"/>
      <c r="QCR10" s="301"/>
      <c r="QCS10" s="301"/>
      <c r="QCT10" s="301"/>
      <c r="QCU10" s="301"/>
      <c r="QCV10" s="301"/>
      <c r="QCW10" s="301"/>
      <c r="QCX10" s="301"/>
      <c r="QCY10" s="301"/>
      <c r="QCZ10" s="301"/>
      <c r="QDA10" s="301"/>
      <c r="QDB10" s="301"/>
      <c r="QDC10" s="301"/>
      <c r="QDD10" s="301"/>
      <c r="QDE10" s="301"/>
      <c r="QDF10" s="301"/>
      <c r="QDG10" s="301"/>
      <c r="QDH10" s="301"/>
      <c r="QDI10" s="301"/>
      <c r="QDJ10" s="301"/>
      <c r="QDK10" s="301"/>
      <c r="QDL10" s="301"/>
      <c r="QDM10" s="301"/>
      <c r="QDN10" s="301"/>
      <c r="QDO10" s="301"/>
      <c r="QDP10" s="301"/>
      <c r="QDQ10" s="301"/>
      <c r="QDR10" s="301"/>
      <c r="QDS10" s="301"/>
      <c r="QDT10" s="301"/>
      <c r="QDU10" s="301"/>
      <c r="QDV10" s="301"/>
      <c r="QDW10" s="301"/>
      <c r="QDX10" s="301"/>
      <c r="QDY10" s="301"/>
      <c r="QDZ10" s="301"/>
      <c r="QEA10" s="301"/>
      <c r="QEB10" s="301"/>
      <c r="QEC10" s="301"/>
      <c r="QED10" s="301"/>
      <c r="QEE10" s="301"/>
      <c r="QEF10" s="301"/>
      <c r="QEG10" s="301"/>
      <c r="QEH10" s="301"/>
      <c r="QEI10" s="301"/>
      <c r="QEJ10" s="301"/>
      <c r="QEK10" s="301"/>
      <c r="QEL10" s="301"/>
      <c r="QEM10" s="301"/>
      <c r="QEN10" s="301"/>
      <c r="QEO10" s="301"/>
      <c r="QEP10" s="301"/>
      <c r="QEQ10" s="301"/>
      <c r="QER10" s="301"/>
      <c r="QES10" s="301"/>
      <c r="QET10" s="301"/>
      <c r="QEU10" s="301"/>
      <c r="QEV10" s="301"/>
      <c r="QEW10" s="301"/>
      <c r="QEX10" s="301"/>
      <c r="QEY10" s="301"/>
      <c r="QEZ10" s="301"/>
      <c r="QFA10" s="301"/>
      <c r="QFB10" s="301"/>
      <c r="QFC10" s="301"/>
      <c r="QFD10" s="301"/>
      <c r="QFE10" s="301"/>
      <c r="QFF10" s="301"/>
      <c r="QFG10" s="301"/>
      <c r="QFH10" s="301"/>
      <c r="QFI10" s="301"/>
      <c r="QFJ10" s="301"/>
      <c r="QFK10" s="301"/>
      <c r="QFL10" s="301"/>
      <c r="QFM10" s="301"/>
      <c r="QFN10" s="301"/>
      <c r="QFO10" s="301"/>
      <c r="QFP10" s="301"/>
      <c r="QFQ10" s="301"/>
      <c r="QFR10" s="301"/>
      <c r="QFS10" s="301"/>
      <c r="QFT10" s="301"/>
      <c r="QFU10" s="301"/>
      <c r="QFV10" s="301"/>
      <c r="QFW10" s="301"/>
      <c r="QFX10" s="301"/>
      <c r="QFY10" s="301"/>
      <c r="QFZ10" s="301"/>
      <c r="QGA10" s="301"/>
      <c r="QGB10" s="301"/>
      <c r="QGC10" s="301"/>
      <c r="QGD10" s="301"/>
      <c r="QGE10" s="301"/>
      <c r="QGF10" s="301"/>
      <c r="QGG10" s="301"/>
      <c r="QGH10" s="301"/>
      <c r="QGI10" s="301"/>
      <c r="QGJ10" s="301"/>
      <c r="QGK10" s="301"/>
      <c r="QGL10" s="301"/>
      <c r="QGM10" s="301"/>
      <c r="QGN10" s="301"/>
      <c r="QGO10" s="301"/>
      <c r="QGP10" s="301"/>
      <c r="QGQ10" s="301"/>
      <c r="QGR10" s="301"/>
      <c r="QGS10" s="301"/>
      <c r="QGT10" s="301"/>
      <c r="QGU10" s="301"/>
      <c r="QGV10" s="301"/>
      <c r="QGW10" s="301"/>
      <c r="QGX10" s="301"/>
      <c r="QGY10" s="301"/>
      <c r="QGZ10" s="301"/>
      <c r="QHA10" s="301"/>
      <c r="QHB10" s="301"/>
      <c r="QHC10" s="301"/>
      <c r="QHD10" s="301"/>
      <c r="QHE10" s="301"/>
      <c r="QHF10" s="301"/>
      <c r="QHG10" s="301"/>
      <c r="QHH10" s="301"/>
      <c r="QHI10" s="301"/>
      <c r="QHJ10" s="301"/>
      <c r="QHK10" s="301"/>
      <c r="QHL10" s="301"/>
      <c r="QHM10" s="301"/>
      <c r="QHN10" s="301"/>
      <c r="QHO10" s="301"/>
      <c r="QHP10" s="301"/>
      <c r="QHQ10" s="301"/>
      <c r="QHR10" s="301"/>
      <c r="QHS10" s="301"/>
      <c r="QHT10" s="301"/>
      <c r="QHU10" s="301"/>
      <c r="QHV10" s="301"/>
      <c r="QHW10" s="301"/>
      <c r="QHX10" s="301"/>
      <c r="QHY10" s="301"/>
      <c r="QHZ10" s="301"/>
      <c r="QIA10" s="301"/>
      <c r="QIB10" s="301"/>
      <c r="QIC10" s="301"/>
      <c r="QID10" s="301"/>
      <c r="QIE10" s="301"/>
      <c r="QIF10" s="301"/>
      <c r="QIG10" s="301"/>
      <c r="QIH10" s="301"/>
      <c r="QII10" s="301"/>
      <c r="QIJ10" s="301"/>
      <c r="QIK10" s="301"/>
      <c r="QIL10" s="301"/>
      <c r="QIM10" s="301"/>
      <c r="QIN10" s="301"/>
      <c r="QIO10" s="301"/>
      <c r="QIP10" s="301"/>
      <c r="QIQ10" s="301"/>
      <c r="QIR10" s="301"/>
      <c r="QIS10" s="301"/>
      <c r="QIT10" s="301"/>
      <c r="QIU10" s="301"/>
      <c r="QIV10" s="301"/>
      <c r="QIW10" s="301"/>
      <c r="QIX10" s="301"/>
      <c r="QIY10" s="301"/>
      <c r="QIZ10" s="301"/>
      <c r="QJA10" s="301"/>
      <c r="QJB10" s="301"/>
      <c r="QJC10" s="301"/>
      <c r="QJD10" s="301"/>
      <c r="QJE10" s="301"/>
      <c r="QJF10" s="301"/>
      <c r="QJG10" s="301"/>
      <c r="QJH10" s="301"/>
      <c r="QJI10" s="301"/>
      <c r="QJJ10" s="301"/>
      <c r="QJK10" s="301"/>
      <c r="QJL10" s="301"/>
      <c r="QJM10" s="301"/>
      <c r="QJN10" s="301"/>
      <c r="QJO10" s="301"/>
      <c r="QJP10" s="301"/>
      <c r="QJQ10" s="301"/>
      <c r="QJR10" s="301"/>
      <c r="QJS10" s="301"/>
      <c r="QJT10" s="301"/>
      <c r="QJU10" s="301"/>
      <c r="QJV10" s="301"/>
      <c r="QJW10" s="301"/>
      <c r="QJX10" s="301"/>
      <c r="QJY10" s="301"/>
      <c r="QJZ10" s="301"/>
      <c r="QKA10" s="301"/>
      <c r="QKB10" s="301"/>
      <c r="QKC10" s="301"/>
      <c r="QKD10" s="301"/>
      <c r="QKE10" s="301"/>
      <c r="QKF10" s="301"/>
      <c r="QKG10" s="301"/>
      <c r="QKH10" s="301"/>
      <c r="QKI10" s="301"/>
      <c r="QKJ10" s="301"/>
      <c r="QKK10" s="301"/>
      <c r="QKL10" s="301"/>
      <c r="QKM10" s="301"/>
      <c r="QKN10" s="301"/>
      <c r="QKO10" s="301"/>
      <c r="QKP10" s="301"/>
      <c r="QKQ10" s="301"/>
      <c r="QKR10" s="301"/>
      <c r="QKS10" s="301"/>
      <c r="QKT10" s="301"/>
      <c r="QKU10" s="301"/>
      <c r="QKV10" s="301"/>
      <c r="QKW10" s="301"/>
      <c r="QKX10" s="301"/>
      <c r="QKY10" s="301"/>
      <c r="QKZ10" s="301"/>
      <c r="QLA10" s="301"/>
      <c r="QLB10" s="301"/>
      <c r="QLC10" s="301"/>
      <c r="QLD10" s="301"/>
      <c r="QLE10" s="301"/>
      <c r="QLF10" s="301"/>
      <c r="QLG10" s="301"/>
      <c r="QLH10" s="301"/>
      <c r="QLI10" s="301"/>
      <c r="QLJ10" s="301"/>
      <c r="QLK10" s="301"/>
      <c r="QLL10" s="301"/>
      <c r="QLM10" s="301"/>
      <c r="QLN10" s="301"/>
      <c r="QLO10" s="301"/>
      <c r="QLP10" s="301"/>
      <c r="QLQ10" s="301"/>
      <c r="QLR10" s="301"/>
      <c r="QLS10" s="301"/>
      <c r="QLT10" s="301"/>
      <c r="QLU10" s="301"/>
      <c r="QLV10" s="301"/>
      <c r="QLW10" s="301"/>
      <c r="QLX10" s="301"/>
      <c r="QLY10" s="301"/>
      <c r="QLZ10" s="301"/>
      <c r="QMA10" s="301"/>
      <c r="QMB10" s="301"/>
      <c r="QMC10" s="301"/>
      <c r="QMD10" s="301"/>
      <c r="QME10" s="301"/>
      <c r="QMF10" s="301"/>
      <c r="QMG10" s="301"/>
      <c r="QMH10" s="301"/>
      <c r="QMI10" s="301"/>
      <c r="QMJ10" s="301"/>
      <c r="QMK10" s="301"/>
      <c r="QML10" s="301"/>
      <c r="QMM10" s="301"/>
      <c r="QMN10" s="301"/>
      <c r="QMO10" s="301"/>
      <c r="QMP10" s="301"/>
      <c r="QMQ10" s="301"/>
      <c r="QMR10" s="301"/>
      <c r="QMS10" s="301"/>
      <c r="QMT10" s="301"/>
      <c r="QMU10" s="301"/>
      <c r="QMV10" s="301"/>
      <c r="QMW10" s="301"/>
      <c r="QMX10" s="301"/>
      <c r="QMY10" s="301"/>
      <c r="QMZ10" s="301"/>
      <c r="QNA10" s="301"/>
      <c r="QNB10" s="301"/>
      <c r="QNC10" s="301"/>
      <c r="QND10" s="301"/>
      <c r="QNE10" s="301"/>
      <c r="QNF10" s="301"/>
      <c r="QNG10" s="301"/>
      <c r="QNH10" s="301"/>
      <c r="QNI10" s="301"/>
      <c r="QNJ10" s="301"/>
      <c r="QNK10" s="301"/>
      <c r="QNL10" s="301"/>
      <c r="QNM10" s="301"/>
      <c r="QNN10" s="301"/>
      <c r="QNO10" s="301"/>
      <c r="QNP10" s="301"/>
      <c r="QNQ10" s="301"/>
      <c r="QNR10" s="301"/>
      <c r="QNS10" s="301"/>
      <c r="QNT10" s="301"/>
      <c r="QNU10" s="301"/>
      <c r="QNV10" s="301"/>
      <c r="QNW10" s="301"/>
      <c r="QNX10" s="301"/>
      <c r="QNY10" s="301"/>
      <c r="QNZ10" s="301"/>
      <c r="QOA10" s="301"/>
      <c r="QOB10" s="301"/>
      <c r="QOC10" s="301"/>
      <c r="QOD10" s="301"/>
      <c r="QOE10" s="301"/>
      <c r="QOF10" s="301"/>
      <c r="QOG10" s="301"/>
      <c r="QOH10" s="301"/>
      <c r="QOI10" s="301"/>
      <c r="QOJ10" s="301"/>
      <c r="QOK10" s="301"/>
      <c r="QOL10" s="301"/>
      <c r="QOM10" s="301"/>
      <c r="QON10" s="301"/>
      <c r="QOO10" s="301"/>
      <c r="QOP10" s="301"/>
      <c r="QOQ10" s="301"/>
      <c r="QOR10" s="301"/>
      <c r="QOS10" s="301"/>
      <c r="QOT10" s="301"/>
      <c r="QOU10" s="301"/>
      <c r="QOV10" s="301"/>
      <c r="QOW10" s="301"/>
      <c r="QOX10" s="301"/>
      <c r="QOY10" s="301"/>
      <c r="QOZ10" s="301"/>
      <c r="QPA10" s="301"/>
      <c r="QPB10" s="301"/>
      <c r="QPC10" s="301"/>
      <c r="QPD10" s="301"/>
      <c r="QPE10" s="301"/>
      <c r="QPF10" s="301"/>
      <c r="QPG10" s="301"/>
      <c r="QPH10" s="301"/>
      <c r="QPI10" s="301"/>
      <c r="QPJ10" s="301"/>
      <c r="QPK10" s="301"/>
      <c r="QPL10" s="301"/>
      <c r="QPM10" s="301"/>
      <c r="QPN10" s="301"/>
      <c r="QPO10" s="301"/>
      <c r="QPP10" s="301"/>
      <c r="QPQ10" s="301"/>
      <c r="QPR10" s="301"/>
      <c r="QPS10" s="301"/>
      <c r="QPT10" s="301"/>
      <c r="QPU10" s="301"/>
      <c r="QPV10" s="301"/>
      <c r="QPW10" s="301"/>
      <c r="QPX10" s="301"/>
      <c r="QPY10" s="301"/>
      <c r="QPZ10" s="301"/>
      <c r="QQA10" s="301"/>
      <c r="QQB10" s="301"/>
      <c r="QQC10" s="301"/>
      <c r="QQD10" s="301"/>
      <c r="QQE10" s="301"/>
      <c r="QQF10" s="301"/>
      <c r="QQG10" s="301"/>
      <c r="QQH10" s="301"/>
      <c r="QQI10" s="301"/>
      <c r="QQJ10" s="301"/>
      <c r="QQK10" s="301"/>
      <c r="QQL10" s="301"/>
      <c r="QQM10" s="301"/>
      <c r="QQN10" s="301"/>
      <c r="QQO10" s="301"/>
      <c r="QQP10" s="301"/>
      <c r="QQQ10" s="301"/>
      <c r="QQR10" s="301"/>
      <c r="QQS10" s="301"/>
      <c r="QQT10" s="301"/>
      <c r="QQU10" s="301"/>
      <c r="QQV10" s="301"/>
      <c r="QQW10" s="301"/>
      <c r="QQX10" s="301"/>
      <c r="QQY10" s="301"/>
      <c r="QQZ10" s="301"/>
      <c r="QRA10" s="301"/>
      <c r="QRB10" s="301"/>
      <c r="QRC10" s="301"/>
      <c r="QRD10" s="301"/>
      <c r="QRE10" s="301"/>
      <c r="QRF10" s="301"/>
      <c r="QRG10" s="301"/>
      <c r="QRH10" s="301"/>
      <c r="QRI10" s="301"/>
      <c r="QRJ10" s="301"/>
      <c r="QRK10" s="301"/>
      <c r="QRL10" s="301"/>
      <c r="QRM10" s="301"/>
      <c r="QRN10" s="301"/>
      <c r="QRO10" s="301"/>
      <c r="QRP10" s="301"/>
      <c r="QRQ10" s="301"/>
      <c r="QRR10" s="301"/>
      <c r="QRS10" s="301"/>
      <c r="QRT10" s="301"/>
      <c r="QRU10" s="301"/>
      <c r="QRV10" s="301"/>
      <c r="QRW10" s="301"/>
      <c r="QRX10" s="301"/>
      <c r="QRY10" s="301"/>
      <c r="QRZ10" s="301"/>
      <c r="QSA10" s="301"/>
      <c r="QSB10" s="301"/>
      <c r="QSC10" s="301"/>
      <c r="QSD10" s="301"/>
      <c r="QSE10" s="301"/>
      <c r="QSF10" s="301"/>
      <c r="QSG10" s="301"/>
      <c r="QSH10" s="301"/>
      <c r="QSI10" s="301"/>
      <c r="QSJ10" s="301"/>
      <c r="QSK10" s="301"/>
      <c r="QSL10" s="301"/>
      <c r="QSM10" s="301"/>
      <c r="QSN10" s="301"/>
      <c r="QSO10" s="301"/>
      <c r="QSP10" s="301"/>
      <c r="QSQ10" s="301"/>
      <c r="QSR10" s="301"/>
      <c r="QSS10" s="301"/>
      <c r="QST10" s="301"/>
      <c r="QSU10" s="301"/>
      <c r="QSV10" s="301"/>
      <c r="QSW10" s="301"/>
      <c r="QSX10" s="301"/>
      <c r="QSY10" s="301"/>
      <c r="QSZ10" s="301"/>
      <c r="QTA10" s="301"/>
      <c r="QTB10" s="301"/>
      <c r="QTC10" s="301"/>
      <c r="QTD10" s="301"/>
      <c r="QTE10" s="301"/>
      <c r="QTF10" s="301"/>
      <c r="QTG10" s="301"/>
      <c r="QTH10" s="301"/>
      <c r="QTI10" s="301"/>
      <c r="QTJ10" s="301"/>
      <c r="QTK10" s="301"/>
      <c r="QTL10" s="301"/>
      <c r="QTM10" s="301"/>
      <c r="QTN10" s="301"/>
      <c r="QTO10" s="301"/>
      <c r="QTP10" s="301"/>
      <c r="QTQ10" s="301"/>
      <c r="QTR10" s="301"/>
      <c r="QTS10" s="301"/>
      <c r="QTT10" s="301"/>
      <c r="QTU10" s="301"/>
      <c r="QTV10" s="301"/>
      <c r="QTW10" s="301"/>
      <c r="QTX10" s="301"/>
      <c r="QTY10" s="301"/>
      <c r="QTZ10" s="301"/>
      <c r="QUA10" s="301"/>
      <c r="QUB10" s="301"/>
      <c r="QUC10" s="301"/>
      <c r="QUD10" s="301"/>
      <c r="QUE10" s="301"/>
      <c r="QUF10" s="301"/>
      <c r="QUG10" s="301"/>
      <c r="QUH10" s="301"/>
      <c r="QUI10" s="301"/>
      <c r="QUJ10" s="301"/>
      <c r="QUK10" s="301"/>
      <c r="QUL10" s="301"/>
      <c r="QUM10" s="301"/>
      <c r="QUN10" s="301"/>
      <c r="QUO10" s="301"/>
      <c r="QUP10" s="301"/>
      <c r="QUQ10" s="301"/>
      <c r="QUR10" s="301"/>
      <c r="QUS10" s="301"/>
      <c r="QUT10" s="301"/>
      <c r="QUU10" s="301"/>
      <c r="QUV10" s="301"/>
      <c r="QUW10" s="301"/>
      <c r="QUX10" s="301"/>
      <c r="QUY10" s="301"/>
      <c r="QUZ10" s="301"/>
      <c r="QVA10" s="301"/>
      <c r="QVB10" s="301"/>
      <c r="QVC10" s="301"/>
      <c r="QVD10" s="301"/>
      <c r="QVE10" s="301"/>
      <c r="QVF10" s="301"/>
      <c r="QVG10" s="301"/>
      <c r="QVH10" s="301"/>
      <c r="QVI10" s="301"/>
      <c r="QVJ10" s="301"/>
      <c r="QVK10" s="301"/>
      <c r="QVL10" s="301"/>
      <c r="QVM10" s="301"/>
      <c r="QVN10" s="301"/>
      <c r="QVO10" s="301"/>
      <c r="QVP10" s="301"/>
      <c r="QVQ10" s="301"/>
      <c r="QVR10" s="301"/>
      <c r="QVS10" s="301"/>
      <c r="QVT10" s="301"/>
      <c r="QVU10" s="301"/>
      <c r="QVV10" s="301"/>
      <c r="QVW10" s="301"/>
      <c r="QVX10" s="301"/>
      <c r="QVY10" s="301"/>
      <c r="QVZ10" s="301"/>
      <c r="QWA10" s="301"/>
      <c r="QWB10" s="301"/>
      <c r="QWC10" s="301"/>
      <c r="QWD10" s="301"/>
      <c r="QWE10" s="301"/>
      <c r="QWF10" s="301"/>
      <c r="QWG10" s="301"/>
      <c r="QWH10" s="301"/>
      <c r="QWI10" s="301"/>
      <c r="QWJ10" s="301"/>
      <c r="QWK10" s="301"/>
      <c r="QWL10" s="301"/>
      <c r="QWM10" s="301"/>
      <c r="QWN10" s="301"/>
      <c r="QWO10" s="301"/>
      <c r="QWP10" s="301"/>
      <c r="QWQ10" s="301"/>
      <c r="QWR10" s="301"/>
      <c r="QWS10" s="301"/>
      <c r="QWT10" s="301"/>
      <c r="QWU10" s="301"/>
      <c r="QWV10" s="301"/>
      <c r="QWW10" s="301"/>
      <c r="QWX10" s="301"/>
      <c r="QWY10" s="301"/>
      <c r="QWZ10" s="301"/>
      <c r="QXA10" s="301"/>
      <c r="QXB10" s="301"/>
      <c r="QXC10" s="301"/>
      <c r="QXD10" s="301"/>
      <c r="QXE10" s="301"/>
      <c r="QXF10" s="301"/>
      <c r="QXG10" s="301"/>
      <c r="QXH10" s="301"/>
      <c r="QXI10" s="301"/>
      <c r="QXJ10" s="301"/>
      <c r="QXK10" s="301"/>
      <c r="QXL10" s="301"/>
      <c r="QXM10" s="301"/>
      <c r="QXN10" s="301"/>
      <c r="QXO10" s="301"/>
      <c r="QXP10" s="301"/>
      <c r="QXQ10" s="301"/>
      <c r="QXR10" s="301"/>
      <c r="QXS10" s="301"/>
      <c r="QXT10" s="301"/>
      <c r="QXU10" s="301"/>
      <c r="QXV10" s="301"/>
      <c r="QXW10" s="301"/>
      <c r="QXX10" s="301"/>
      <c r="QXY10" s="301"/>
      <c r="QXZ10" s="301"/>
      <c r="QYA10" s="301"/>
      <c r="QYB10" s="301"/>
      <c r="QYC10" s="301"/>
      <c r="QYD10" s="301"/>
      <c r="QYE10" s="301"/>
      <c r="QYF10" s="301"/>
      <c r="QYG10" s="301"/>
      <c r="QYH10" s="301"/>
      <c r="QYI10" s="301"/>
      <c r="QYJ10" s="301"/>
      <c r="QYK10" s="301"/>
      <c r="QYL10" s="301"/>
      <c r="QYM10" s="301"/>
      <c r="QYN10" s="301"/>
      <c r="QYO10" s="301"/>
      <c r="QYP10" s="301"/>
      <c r="QYQ10" s="301"/>
      <c r="QYR10" s="301"/>
      <c r="QYS10" s="301"/>
      <c r="QYT10" s="301"/>
      <c r="QYU10" s="301"/>
      <c r="QYV10" s="301"/>
      <c r="QYW10" s="301"/>
      <c r="QYX10" s="301"/>
      <c r="QYY10" s="301"/>
      <c r="QYZ10" s="301"/>
      <c r="QZA10" s="301"/>
      <c r="QZB10" s="301"/>
      <c r="QZC10" s="301"/>
      <c r="QZD10" s="301"/>
      <c r="QZE10" s="301"/>
      <c r="QZF10" s="301"/>
      <c r="QZG10" s="301"/>
      <c r="QZH10" s="301"/>
      <c r="QZI10" s="301"/>
      <c r="QZJ10" s="301"/>
      <c r="QZK10" s="301"/>
      <c r="QZL10" s="301"/>
      <c r="QZM10" s="301"/>
      <c r="QZN10" s="301"/>
      <c r="QZO10" s="301"/>
      <c r="QZP10" s="301"/>
      <c r="QZQ10" s="301"/>
      <c r="QZR10" s="301"/>
      <c r="QZS10" s="301"/>
      <c r="QZT10" s="301"/>
      <c r="QZU10" s="301"/>
      <c r="QZV10" s="301"/>
      <c r="QZW10" s="301"/>
      <c r="QZX10" s="301"/>
      <c r="QZY10" s="301"/>
      <c r="QZZ10" s="301"/>
      <c r="RAA10" s="301"/>
      <c r="RAB10" s="301"/>
      <c r="RAC10" s="301"/>
      <c r="RAD10" s="301"/>
      <c r="RAE10" s="301"/>
      <c r="RAF10" s="301"/>
      <c r="RAG10" s="301"/>
      <c r="RAH10" s="301"/>
      <c r="RAI10" s="301"/>
      <c r="RAJ10" s="301"/>
      <c r="RAK10" s="301"/>
      <c r="RAL10" s="301"/>
      <c r="RAM10" s="301"/>
      <c r="RAN10" s="301"/>
      <c r="RAO10" s="301"/>
      <c r="RAP10" s="301"/>
      <c r="RAQ10" s="301"/>
      <c r="RAR10" s="301"/>
      <c r="RAS10" s="301"/>
      <c r="RAT10" s="301"/>
      <c r="RAU10" s="301"/>
      <c r="RAV10" s="301"/>
      <c r="RAW10" s="301"/>
      <c r="RAX10" s="301"/>
      <c r="RAY10" s="301"/>
      <c r="RAZ10" s="301"/>
      <c r="RBA10" s="301"/>
      <c r="RBB10" s="301"/>
      <c r="RBC10" s="301"/>
      <c r="RBD10" s="301"/>
      <c r="RBE10" s="301"/>
      <c r="RBF10" s="301"/>
      <c r="RBG10" s="301"/>
      <c r="RBH10" s="301"/>
      <c r="RBI10" s="301"/>
      <c r="RBJ10" s="301"/>
      <c r="RBK10" s="301"/>
      <c r="RBL10" s="301"/>
      <c r="RBM10" s="301"/>
      <c r="RBN10" s="301"/>
      <c r="RBO10" s="301"/>
      <c r="RBP10" s="301"/>
      <c r="RBQ10" s="301"/>
      <c r="RBR10" s="301"/>
      <c r="RBS10" s="301"/>
      <c r="RBT10" s="301"/>
      <c r="RBU10" s="301"/>
      <c r="RBV10" s="301"/>
      <c r="RBW10" s="301"/>
      <c r="RBX10" s="301"/>
      <c r="RBY10" s="301"/>
      <c r="RBZ10" s="301"/>
      <c r="RCA10" s="301"/>
      <c r="RCB10" s="301"/>
      <c r="RCC10" s="301"/>
      <c r="RCD10" s="301"/>
      <c r="RCE10" s="301"/>
      <c r="RCF10" s="301"/>
      <c r="RCG10" s="301"/>
      <c r="RCH10" s="301"/>
      <c r="RCI10" s="301"/>
      <c r="RCJ10" s="301"/>
      <c r="RCK10" s="301"/>
      <c r="RCL10" s="301"/>
      <c r="RCM10" s="301"/>
      <c r="RCN10" s="301"/>
      <c r="RCO10" s="301"/>
      <c r="RCP10" s="301"/>
      <c r="RCQ10" s="301"/>
      <c r="RCR10" s="301"/>
      <c r="RCS10" s="301"/>
      <c r="RCT10" s="301"/>
      <c r="RCU10" s="301"/>
      <c r="RCV10" s="301"/>
      <c r="RCW10" s="301"/>
      <c r="RCX10" s="301"/>
      <c r="RCY10" s="301"/>
      <c r="RCZ10" s="301"/>
      <c r="RDA10" s="301"/>
      <c r="RDB10" s="301"/>
      <c r="RDC10" s="301"/>
      <c r="RDD10" s="301"/>
      <c r="RDE10" s="301"/>
      <c r="RDF10" s="301"/>
      <c r="RDG10" s="301"/>
      <c r="RDH10" s="301"/>
      <c r="RDI10" s="301"/>
      <c r="RDJ10" s="301"/>
      <c r="RDK10" s="301"/>
      <c r="RDL10" s="301"/>
      <c r="RDM10" s="301"/>
      <c r="RDN10" s="301"/>
      <c r="RDO10" s="301"/>
      <c r="RDP10" s="301"/>
      <c r="RDQ10" s="301"/>
      <c r="RDR10" s="301"/>
      <c r="RDS10" s="301"/>
      <c r="RDT10" s="301"/>
      <c r="RDU10" s="301"/>
      <c r="RDV10" s="301"/>
      <c r="RDW10" s="301"/>
      <c r="RDX10" s="301"/>
      <c r="RDY10" s="301"/>
      <c r="RDZ10" s="301"/>
      <c r="REA10" s="301"/>
      <c r="REB10" s="301"/>
      <c r="REC10" s="301"/>
      <c r="RED10" s="301"/>
      <c r="REE10" s="301"/>
      <c r="REF10" s="301"/>
      <c r="REG10" s="301"/>
      <c r="REH10" s="301"/>
      <c r="REI10" s="301"/>
      <c r="REJ10" s="301"/>
      <c r="REK10" s="301"/>
      <c r="REL10" s="301"/>
      <c r="REM10" s="301"/>
      <c r="REN10" s="301"/>
      <c r="REO10" s="301"/>
      <c r="REP10" s="301"/>
      <c r="REQ10" s="301"/>
      <c r="RER10" s="301"/>
      <c r="RES10" s="301"/>
      <c r="RET10" s="301"/>
      <c r="REU10" s="301"/>
      <c r="REV10" s="301"/>
      <c r="REW10" s="301"/>
      <c r="REX10" s="301"/>
      <c r="REY10" s="301"/>
      <c r="REZ10" s="301"/>
      <c r="RFA10" s="301"/>
      <c r="RFB10" s="301"/>
      <c r="RFC10" s="301"/>
      <c r="RFD10" s="301"/>
      <c r="RFE10" s="301"/>
      <c r="RFF10" s="301"/>
      <c r="RFG10" s="301"/>
      <c r="RFH10" s="301"/>
      <c r="RFI10" s="301"/>
      <c r="RFJ10" s="301"/>
      <c r="RFK10" s="301"/>
      <c r="RFL10" s="301"/>
      <c r="RFM10" s="301"/>
      <c r="RFN10" s="301"/>
      <c r="RFO10" s="301"/>
      <c r="RFP10" s="301"/>
      <c r="RFQ10" s="301"/>
      <c r="RFR10" s="301"/>
      <c r="RFS10" s="301"/>
      <c r="RFT10" s="301"/>
      <c r="RFU10" s="301"/>
      <c r="RFV10" s="301"/>
      <c r="RFW10" s="301"/>
      <c r="RFX10" s="301"/>
      <c r="RFY10" s="301"/>
      <c r="RFZ10" s="301"/>
      <c r="RGA10" s="301"/>
      <c r="RGB10" s="301"/>
      <c r="RGC10" s="301"/>
      <c r="RGD10" s="301"/>
      <c r="RGE10" s="301"/>
      <c r="RGF10" s="301"/>
      <c r="RGG10" s="301"/>
      <c r="RGH10" s="301"/>
      <c r="RGI10" s="301"/>
      <c r="RGJ10" s="301"/>
      <c r="RGK10" s="301"/>
      <c r="RGL10" s="301"/>
      <c r="RGM10" s="301"/>
      <c r="RGN10" s="301"/>
      <c r="RGO10" s="301"/>
      <c r="RGP10" s="301"/>
      <c r="RGQ10" s="301"/>
      <c r="RGR10" s="301"/>
      <c r="RGS10" s="301"/>
      <c r="RGT10" s="301"/>
      <c r="RGU10" s="301"/>
      <c r="RGV10" s="301"/>
      <c r="RGW10" s="301"/>
      <c r="RGX10" s="301"/>
      <c r="RGY10" s="301"/>
      <c r="RGZ10" s="301"/>
      <c r="RHA10" s="301"/>
      <c r="RHB10" s="301"/>
      <c r="RHC10" s="301"/>
      <c r="RHD10" s="301"/>
      <c r="RHE10" s="301"/>
      <c r="RHF10" s="301"/>
      <c r="RHG10" s="301"/>
      <c r="RHH10" s="301"/>
      <c r="RHI10" s="301"/>
      <c r="RHJ10" s="301"/>
      <c r="RHK10" s="301"/>
      <c r="RHL10" s="301"/>
      <c r="RHM10" s="301"/>
      <c r="RHN10" s="301"/>
      <c r="RHO10" s="301"/>
      <c r="RHP10" s="301"/>
      <c r="RHQ10" s="301"/>
      <c r="RHR10" s="301"/>
      <c r="RHS10" s="301"/>
      <c r="RHT10" s="301"/>
      <c r="RHU10" s="301"/>
      <c r="RHV10" s="301"/>
      <c r="RHW10" s="301"/>
      <c r="RHX10" s="301"/>
      <c r="RHY10" s="301"/>
      <c r="RHZ10" s="301"/>
      <c r="RIA10" s="301"/>
      <c r="RIB10" s="301"/>
      <c r="RIC10" s="301"/>
      <c r="RID10" s="301"/>
      <c r="RIE10" s="301"/>
      <c r="RIF10" s="301"/>
      <c r="RIG10" s="301"/>
      <c r="RIH10" s="301"/>
      <c r="RII10" s="301"/>
      <c r="RIJ10" s="301"/>
      <c r="RIK10" s="301"/>
      <c r="RIL10" s="301"/>
      <c r="RIM10" s="301"/>
      <c r="RIN10" s="301"/>
      <c r="RIO10" s="301"/>
      <c r="RIP10" s="301"/>
      <c r="RIQ10" s="301"/>
      <c r="RIR10" s="301"/>
      <c r="RIS10" s="301"/>
      <c r="RIT10" s="301"/>
      <c r="RIU10" s="301"/>
      <c r="RIV10" s="301"/>
      <c r="RIW10" s="301"/>
      <c r="RIX10" s="301"/>
      <c r="RIY10" s="301"/>
      <c r="RIZ10" s="301"/>
      <c r="RJA10" s="301"/>
      <c r="RJB10" s="301"/>
      <c r="RJC10" s="301"/>
      <c r="RJD10" s="301"/>
      <c r="RJE10" s="301"/>
      <c r="RJF10" s="301"/>
      <c r="RJG10" s="301"/>
      <c r="RJH10" s="301"/>
      <c r="RJI10" s="301"/>
      <c r="RJJ10" s="301"/>
      <c r="RJK10" s="301"/>
      <c r="RJL10" s="301"/>
      <c r="RJM10" s="301"/>
      <c r="RJN10" s="301"/>
      <c r="RJO10" s="301"/>
      <c r="RJP10" s="301"/>
      <c r="RJQ10" s="301"/>
      <c r="RJR10" s="301"/>
      <c r="RJS10" s="301"/>
      <c r="RJT10" s="301"/>
      <c r="RJU10" s="301"/>
      <c r="RJV10" s="301"/>
      <c r="RJW10" s="301"/>
      <c r="RJX10" s="301"/>
      <c r="RJY10" s="301"/>
      <c r="RJZ10" s="301"/>
      <c r="RKA10" s="301"/>
      <c r="RKB10" s="301"/>
      <c r="RKC10" s="301"/>
      <c r="RKD10" s="301"/>
      <c r="RKE10" s="301"/>
      <c r="RKF10" s="301"/>
      <c r="RKG10" s="301"/>
      <c r="RKH10" s="301"/>
      <c r="RKI10" s="301"/>
      <c r="RKJ10" s="301"/>
      <c r="RKK10" s="301"/>
      <c r="RKL10" s="301"/>
      <c r="RKM10" s="301"/>
      <c r="RKN10" s="301"/>
      <c r="RKO10" s="301"/>
      <c r="RKP10" s="301"/>
      <c r="RKQ10" s="301"/>
      <c r="RKR10" s="301"/>
      <c r="RKS10" s="301"/>
      <c r="RKT10" s="301"/>
      <c r="RKU10" s="301"/>
      <c r="RKV10" s="301"/>
      <c r="RKW10" s="301"/>
      <c r="RKX10" s="301"/>
      <c r="RKY10" s="301"/>
      <c r="RKZ10" s="301"/>
      <c r="RLA10" s="301"/>
      <c r="RLB10" s="301"/>
      <c r="RLC10" s="301"/>
      <c r="RLD10" s="301"/>
      <c r="RLE10" s="301"/>
      <c r="RLF10" s="301"/>
      <c r="RLG10" s="301"/>
      <c r="RLH10" s="301"/>
      <c r="RLI10" s="301"/>
      <c r="RLJ10" s="301"/>
      <c r="RLK10" s="301"/>
      <c r="RLL10" s="301"/>
      <c r="RLM10" s="301"/>
      <c r="RLN10" s="301"/>
      <c r="RLO10" s="301"/>
      <c r="RLP10" s="301"/>
      <c r="RLQ10" s="301"/>
      <c r="RLR10" s="301"/>
      <c r="RLS10" s="301"/>
      <c r="RLT10" s="301"/>
      <c r="RLU10" s="301"/>
      <c r="RLV10" s="301"/>
      <c r="RLW10" s="301"/>
      <c r="RLX10" s="301"/>
      <c r="RLY10" s="301"/>
      <c r="RLZ10" s="301"/>
      <c r="RMA10" s="301"/>
      <c r="RMB10" s="301"/>
      <c r="RMC10" s="301"/>
      <c r="RMD10" s="301"/>
      <c r="RME10" s="301"/>
      <c r="RMF10" s="301"/>
      <c r="RMG10" s="301"/>
      <c r="RMH10" s="301"/>
      <c r="RMI10" s="301"/>
      <c r="RMJ10" s="301"/>
      <c r="RMK10" s="301"/>
      <c r="RML10" s="301"/>
      <c r="RMM10" s="301"/>
      <c r="RMN10" s="301"/>
      <c r="RMO10" s="301"/>
      <c r="RMP10" s="301"/>
      <c r="RMQ10" s="301"/>
      <c r="RMR10" s="301"/>
      <c r="RMS10" s="301"/>
      <c r="RMT10" s="301"/>
      <c r="RMU10" s="301"/>
      <c r="RMV10" s="301"/>
      <c r="RMW10" s="301"/>
      <c r="RMX10" s="301"/>
      <c r="RMY10" s="301"/>
      <c r="RMZ10" s="301"/>
      <c r="RNA10" s="301"/>
      <c r="RNB10" s="301"/>
      <c r="RNC10" s="301"/>
      <c r="RND10" s="301"/>
      <c r="RNE10" s="301"/>
      <c r="RNF10" s="301"/>
      <c r="RNG10" s="301"/>
      <c r="RNH10" s="301"/>
      <c r="RNI10" s="301"/>
      <c r="RNJ10" s="301"/>
      <c r="RNK10" s="301"/>
      <c r="RNL10" s="301"/>
      <c r="RNM10" s="301"/>
      <c r="RNN10" s="301"/>
      <c r="RNO10" s="301"/>
      <c r="RNP10" s="301"/>
      <c r="RNQ10" s="301"/>
      <c r="RNR10" s="301"/>
      <c r="RNS10" s="301"/>
      <c r="RNT10" s="301"/>
      <c r="RNU10" s="301"/>
      <c r="RNV10" s="301"/>
      <c r="RNW10" s="301"/>
      <c r="RNX10" s="301"/>
      <c r="RNY10" s="301"/>
      <c r="RNZ10" s="301"/>
      <c r="ROA10" s="301"/>
      <c r="ROB10" s="301"/>
      <c r="ROC10" s="301"/>
      <c r="ROD10" s="301"/>
      <c r="ROE10" s="301"/>
      <c r="ROF10" s="301"/>
      <c r="ROG10" s="301"/>
      <c r="ROH10" s="301"/>
      <c r="ROI10" s="301"/>
      <c r="ROJ10" s="301"/>
      <c r="ROK10" s="301"/>
      <c r="ROL10" s="301"/>
      <c r="ROM10" s="301"/>
      <c r="RON10" s="301"/>
      <c r="ROO10" s="301"/>
      <c r="ROP10" s="301"/>
      <c r="ROQ10" s="301"/>
      <c r="ROR10" s="301"/>
      <c r="ROS10" s="301"/>
      <c r="ROT10" s="301"/>
      <c r="ROU10" s="301"/>
      <c r="ROV10" s="301"/>
      <c r="ROW10" s="301"/>
      <c r="ROX10" s="301"/>
      <c r="ROY10" s="301"/>
      <c r="ROZ10" s="301"/>
      <c r="RPA10" s="301"/>
      <c r="RPB10" s="301"/>
      <c r="RPC10" s="301"/>
      <c r="RPD10" s="301"/>
      <c r="RPE10" s="301"/>
      <c r="RPF10" s="301"/>
      <c r="RPG10" s="301"/>
      <c r="RPH10" s="301"/>
      <c r="RPI10" s="301"/>
      <c r="RPJ10" s="301"/>
      <c r="RPK10" s="301"/>
      <c r="RPL10" s="301"/>
      <c r="RPM10" s="301"/>
      <c r="RPN10" s="301"/>
      <c r="RPO10" s="301"/>
      <c r="RPP10" s="301"/>
      <c r="RPQ10" s="301"/>
      <c r="RPR10" s="301"/>
      <c r="RPS10" s="301"/>
      <c r="RPT10" s="301"/>
      <c r="RPU10" s="301"/>
      <c r="RPV10" s="301"/>
      <c r="RPW10" s="301"/>
      <c r="RPX10" s="301"/>
      <c r="RPY10" s="301"/>
      <c r="RPZ10" s="301"/>
      <c r="RQA10" s="301"/>
      <c r="RQB10" s="301"/>
      <c r="RQC10" s="301"/>
      <c r="RQD10" s="301"/>
      <c r="RQE10" s="301"/>
      <c r="RQF10" s="301"/>
      <c r="RQG10" s="301"/>
      <c r="RQH10" s="301"/>
      <c r="RQI10" s="301"/>
      <c r="RQJ10" s="301"/>
      <c r="RQK10" s="301"/>
      <c r="RQL10" s="301"/>
      <c r="RQM10" s="301"/>
      <c r="RQN10" s="301"/>
      <c r="RQO10" s="301"/>
      <c r="RQP10" s="301"/>
      <c r="RQQ10" s="301"/>
      <c r="RQR10" s="301"/>
      <c r="RQS10" s="301"/>
      <c r="RQT10" s="301"/>
      <c r="RQU10" s="301"/>
      <c r="RQV10" s="301"/>
      <c r="RQW10" s="301"/>
      <c r="RQX10" s="301"/>
      <c r="RQY10" s="301"/>
      <c r="RQZ10" s="301"/>
      <c r="RRA10" s="301"/>
      <c r="RRB10" s="301"/>
      <c r="RRC10" s="301"/>
      <c r="RRD10" s="301"/>
      <c r="RRE10" s="301"/>
      <c r="RRF10" s="301"/>
      <c r="RRG10" s="301"/>
      <c r="RRH10" s="301"/>
      <c r="RRI10" s="301"/>
      <c r="RRJ10" s="301"/>
      <c r="RRK10" s="301"/>
      <c r="RRL10" s="301"/>
      <c r="RRM10" s="301"/>
      <c r="RRN10" s="301"/>
      <c r="RRO10" s="301"/>
      <c r="RRP10" s="301"/>
      <c r="RRQ10" s="301"/>
      <c r="RRR10" s="301"/>
      <c r="RRS10" s="301"/>
      <c r="RRT10" s="301"/>
      <c r="RRU10" s="301"/>
      <c r="RRV10" s="301"/>
      <c r="RRW10" s="301"/>
      <c r="RRX10" s="301"/>
      <c r="RRY10" s="301"/>
      <c r="RRZ10" s="301"/>
      <c r="RSA10" s="301"/>
      <c r="RSB10" s="301"/>
      <c r="RSC10" s="301"/>
      <c r="RSD10" s="301"/>
      <c r="RSE10" s="301"/>
      <c r="RSF10" s="301"/>
      <c r="RSG10" s="301"/>
      <c r="RSH10" s="301"/>
      <c r="RSI10" s="301"/>
      <c r="RSJ10" s="301"/>
      <c r="RSK10" s="301"/>
      <c r="RSL10" s="301"/>
      <c r="RSM10" s="301"/>
      <c r="RSN10" s="301"/>
      <c r="RSO10" s="301"/>
      <c r="RSP10" s="301"/>
      <c r="RSQ10" s="301"/>
      <c r="RSR10" s="301"/>
      <c r="RSS10" s="301"/>
      <c r="RST10" s="301"/>
      <c r="RSU10" s="301"/>
      <c r="RSV10" s="301"/>
      <c r="RSW10" s="301"/>
      <c r="RSX10" s="301"/>
      <c r="RSY10" s="301"/>
      <c r="RSZ10" s="301"/>
      <c r="RTA10" s="301"/>
      <c r="RTB10" s="301"/>
      <c r="RTC10" s="301"/>
      <c r="RTD10" s="301"/>
      <c r="RTE10" s="301"/>
      <c r="RTF10" s="301"/>
      <c r="RTG10" s="301"/>
      <c r="RTH10" s="301"/>
      <c r="RTI10" s="301"/>
      <c r="RTJ10" s="301"/>
      <c r="RTK10" s="301"/>
      <c r="RTL10" s="301"/>
      <c r="RTM10" s="301"/>
      <c r="RTN10" s="301"/>
      <c r="RTO10" s="301"/>
      <c r="RTP10" s="301"/>
      <c r="RTQ10" s="301"/>
      <c r="RTR10" s="301"/>
      <c r="RTS10" s="301"/>
      <c r="RTT10" s="301"/>
      <c r="RTU10" s="301"/>
      <c r="RTV10" s="301"/>
      <c r="RTW10" s="301"/>
      <c r="RTX10" s="301"/>
      <c r="RTY10" s="301"/>
      <c r="RTZ10" s="301"/>
      <c r="RUA10" s="301"/>
      <c r="RUB10" s="301"/>
      <c r="RUC10" s="301"/>
      <c r="RUD10" s="301"/>
      <c r="RUE10" s="301"/>
      <c r="RUF10" s="301"/>
      <c r="RUG10" s="301"/>
      <c r="RUH10" s="301"/>
      <c r="RUI10" s="301"/>
      <c r="RUJ10" s="301"/>
      <c r="RUK10" s="301"/>
      <c r="RUL10" s="301"/>
      <c r="RUM10" s="301"/>
      <c r="RUN10" s="301"/>
      <c r="RUO10" s="301"/>
      <c r="RUP10" s="301"/>
      <c r="RUQ10" s="301"/>
      <c r="RUR10" s="301"/>
      <c r="RUS10" s="301"/>
      <c r="RUT10" s="301"/>
      <c r="RUU10" s="301"/>
      <c r="RUV10" s="301"/>
      <c r="RUW10" s="301"/>
      <c r="RUX10" s="301"/>
      <c r="RUY10" s="301"/>
      <c r="RUZ10" s="301"/>
      <c r="RVA10" s="301"/>
      <c r="RVB10" s="301"/>
      <c r="RVC10" s="301"/>
      <c r="RVD10" s="301"/>
      <c r="RVE10" s="301"/>
      <c r="RVF10" s="301"/>
      <c r="RVG10" s="301"/>
      <c r="RVH10" s="301"/>
      <c r="RVI10" s="301"/>
      <c r="RVJ10" s="301"/>
      <c r="RVK10" s="301"/>
      <c r="RVL10" s="301"/>
      <c r="RVM10" s="301"/>
      <c r="RVN10" s="301"/>
      <c r="RVO10" s="301"/>
      <c r="RVP10" s="301"/>
      <c r="RVQ10" s="301"/>
      <c r="RVR10" s="301"/>
      <c r="RVS10" s="301"/>
      <c r="RVT10" s="301"/>
      <c r="RVU10" s="301"/>
      <c r="RVV10" s="301"/>
      <c r="RVW10" s="301"/>
      <c r="RVX10" s="301"/>
      <c r="RVY10" s="301"/>
      <c r="RVZ10" s="301"/>
      <c r="RWA10" s="301"/>
      <c r="RWB10" s="301"/>
      <c r="RWC10" s="301"/>
      <c r="RWD10" s="301"/>
      <c r="RWE10" s="301"/>
      <c r="RWF10" s="301"/>
      <c r="RWG10" s="301"/>
      <c r="RWH10" s="301"/>
      <c r="RWI10" s="301"/>
      <c r="RWJ10" s="301"/>
      <c r="RWK10" s="301"/>
      <c r="RWL10" s="301"/>
      <c r="RWM10" s="301"/>
      <c r="RWN10" s="301"/>
      <c r="RWO10" s="301"/>
      <c r="RWP10" s="301"/>
      <c r="RWQ10" s="301"/>
      <c r="RWR10" s="301"/>
      <c r="RWS10" s="301"/>
      <c r="RWT10" s="301"/>
      <c r="RWU10" s="301"/>
      <c r="RWV10" s="301"/>
      <c r="RWW10" s="301"/>
      <c r="RWX10" s="301"/>
      <c r="RWY10" s="301"/>
      <c r="RWZ10" s="301"/>
      <c r="RXA10" s="301"/>
      <c r="RXB10" s="301"/>
      <c r="RXC10" s="301"/>
      <c r="RXD10" s="301"/>
      <c r="RXE10" s="301"/>
      <c r="RXF10" s="301"/>
      <c r="RXG10" s="301"/>
      <c r="RXH10" s="301"/>
      <c r="RXI10" s="301"/>
      <c r="RXJ10" s="301"/>
      <c r="RXK10" s="301"/>
      <c r="RXL10" s="301"/>
      <c r="RXM10" s="301"/>
      <c r="RXN10" s="301"/>
      <c r="RXO10" s="301"/>
      <c r="RXP10" s="301"/>
      <c r="RXQ10" s="301"/>
      <c r="RXR10" s="301"/>
      <c r="RXS10" s="301"/>
      <c r="RXT10" s="301"/>
      <c r="RXU10" s="301"/>
      <c r="RXV10" s="301"/>
      <c r="RXW10" s="301"/>
      <c r="RXX10" s="301"/>
      <c r="RXY10" s="301"/>
      <c r="RXZ10" s="301"/>
      <c r="RYA10" s="301"/>
      <c r="RYB10" s="301"/>
      <c r="RYC10" s="301"/>
      <c r="RYD10" s="301"/>
      <c r="RYE10" s="301"/>
      <c r="RYF10" s="301"/>
      <c r="RYG10" s="301"/>
      <c r="RYH10" s="301"/>
      <c r="RYI10" s="301"/>
      <c r="RYJ10" s="301"/>
      <c r="RYK10" s="301"/>
      <c r="RYL10" s="301"/>
      <c r="RYM10" s="301"/>
      <c r="RYN10" s="301"/>
      <c r="RYO10" s="301"/>
      <c r="RYP10" s="301"/>
      <c r="RYQ10" s="301"/>
      <c r="RYR10" s="301"/>
      <c r="RYS10" s="301"/>
      <c r="RYT10" s="301"/>
      <c r="RYU10" s="301"/>
      <c r="RYV10" s="301"/>
      <c r="RYW10" s="301"/>
      <c r="RYX10" s="301"/>
      <c r="RYY10" s="301"/>
      <c r="RYZ10" s="301"/>
      <c r="RZA10" s="301"/>
      <c r="RZB10" s="301"/>
      <c r="RZC10" s="301"/>
      <c r="RZD10" s="301"/>
      <c r="RZE10" s="301"/>
      <c r="RZF10" s="301"/>
      <c r="RZG10" s="301"/>
      <c r="RZH10" s="301"/>
      <c r="RZI10" s="301"/>
      <c r="RZJ10" s="301"/>
      <c r="RZK10" s="301"/>
      <c r="RZL10" s="301"/>
      <c r="RZM10" s="301"/>
      <c r="RZN10" s="301"/>
      <c r="RZO10" s="301"/>
      <c r="RZP10" s="301"/>
      <c r="RZQ10" s="301"/>
      <c r="RZR10" s="301"/>
      <c r="RZS10" s="301"/>
      <c r="RZT10" s="301"/>
      <c r="RZU10" s="301"/>
      <c r="RZV10" s="301"/>
      <c r="RZW10" s="301"/>
      <c r="RZX10" s="301"/>
      <c r="RZY10" s="301"/>
      <c r="RZZ10" s="301"/>
      <c r="SAA10" s="301"/>
      <c r="SAB10" s="301"/>
      <c r="SAC10" s="301"/>
      <c r="SAD10" s="301"/>
      <c r="SAE10" s="301"/>
      <c r="SAF10" s="301"/>
      <c r="SAG10" s="301"/>
      <c r="SAH10" s="301"/>
      <c r="SAI10" s="301"/>
      <c r="SAJ10" s="301"/>
      <c r="SAK10" s="301"/>
      <c r="SAL10" s="301"/>
      <c r="SAM10" s="301"/>
      <c r="SAN10" s="301"/>
      <c r="SAO10" s="301"/>
      <c r="SAP10" s="301"/>
      <c r="SAQ10" s="301"/>
      <c r="SAR10" s="301"/>
      <c r="SAS10" s="301"/>
      <c r="SAT10" s="301"/>
      <c r="SAU10" s="301"/>
      <c r="SAV10" s="301"/>
      <c r="SAW10" s="301"/>
      <c r="SAX10" s="301"/>
      <c r="SAY10" s="301"/>
      <c r="SAZ10" s="301"/>
      <c r="SBA10" s="301"/>
      <c r="SBB10" s="301"/>
      <c r="SBC10" s="301"/>
      <c r="SBD10" s="301"/>
      <c r="SBE10" s="301"/>
      <c r="SBF10" s="301"/>
      <c r="SBG10" s="301"/>
      <c r="SBH10" s="301"/>
      <c r="SBI10" s="301"/>
      <c r="SBJ10" s="301"/>
      <c r="SBK10" s="301"/>
      <c r="SBL10" s="301"/>
      <c r="SBM10" s="301"/>
      <c r="SBN10" s="301"/>
      <c r="SBO10" s="301"/>
      <c r="SBP10" s="301"/>
      <c r="SBQ10" s="301"/>
      <c r="SBR10" s="301"/>
      <c r="SBS10" s="301"/>
      <c r="SBT10" s="301"/>
      <c r="SBU10" s="301"/>
      <c r="SBV10" s="301"/>
      <c r="SBW10" s="301"/>
      <c r="SBX10" s="301"/>
      <c r="SBY10" s="301"/>
      <c r="SBZ10" s="301"/>
      <c r="SCA10" s="301"/>
      <c r="SCB10" s="301"/>
      <c r="SCC10" s="301"/>
      <c r="SCD10" s="301"/>
      <c r="SCE10" s="301"/>
      <c r="SCF10" s="301"/>
      <c r="SCG10" s="301"/>
      <c r="SCH10" s="301"/>
      <c r="SCI10" s="301"/>
      <c r="SCJ10" s="301"/>
      <c r="SCK10" s="301"/>
      <c r="SCL10" s="301"/>
      <c r="SCM10" s="301"/>
      <c r="SCN10" s="301"/>
      <c r="SCO10" s="301"/>
      <c r="SCP10" s="301"/>
      <c r="SCQ10" s="301"/>
      <c r="SCR10" s="301"/>
      <c r="SCS10" s="301"/>
      <c r="SCT10" s="301"/>
      <c r="SCU10" s="301"/>
      <c r="SCV10" s="301"/>
      <c r="SCW10" s="301"/>
      <c r="SCX10" s="301"/>
      <c r="SCY10" s="301"/>
      <c r="SCZ10" s="301"/>
      <c r="SDA10" s="301"/>
      <c r="SDB10" s="301"/>
      <c r="SDC10" s="301"/>
      <c r="SDD10" s="301"/>
      <c r="SDE10" s="301"/>
      <c r="SDF10" s="301"/>
      <c r="SDG10" s="301"/>
      <c r="SDH10" s="301"/>
      <c r="SDI10" s="301"/>
      <c r="SDJ10" s="301"/>
      <c r="SDK10" s="301"/>
      <c r="SDL10" s="301"/>
      <c r="SDM10" s="301"/>
      <c r="SDN10" s="301"/>
      <c r="SDO10" s="301"/>
      <c r="SDP10" s="301"/>
      <c r="SDQ10" s="301"/>
      <c r="SDR10" s="301"/>
      <c r="SDS10" s="301"/>
      <c r="SDT10" s="301"/>
      <c r="SDU10" s="301"/>
      <c r="SDV10" s="301"/>
      <c r="SDW10" s="301"/>
      <c r="SDX10" s="301"/>
      <c r="SDY10" s="301"/>
      <c r="SDZ10" s="301"/>
      <c r="SEA10" s="301"/>
      <c r="SEB10" s="301"/>
      <c r="SEC10" s="301"/>
      <c r="SED10" s="301"/>
      <c r="SEE10" s="301"/>
      <c r="SEF10" s="301"/>
      <c r="SEG10" s="301"/>
      <c r="SEH10" s="301"/>
      <c r="SEI10" s="301"/>
      <c r="SEJ10" s="301"/>
      <c r="SEK10" s="301"/>
      <c r="SEL10" s="301"/>
      <c r="SEM10" s="301"/>
      <c r="SEN10" s="301"/>
      <c r="SEO10" s="301"/>
      <c r="SEP10" s="301"/>
      <c r="SEQ10" s="301"/>
      <c r="SER10" s="301"/>
      <c r="SES10" s="301"/>
      <c r="SET10" s="301"/>
      <c r="SEU10" s="301"/>
      <c r="SEV10" s="301"/>
      <c r="SEW10" s="301"/>
      <c r="SEX10" s="301"/>
      <c r="SEY10" s="301"/>
      <c r="SEZ10" s="301"/>
      <c r="SFA10" s="301"/>
      <c r="SFB10" s="301"/>
      <c r="SFC10" s="301"/>
      <c r="SFD10" s="301"/>
      <c r="SFE10" s="301"/>
      <c r="SFF10" s="301"/>
      <c r="SFG10" s="301"/>
      <c r="SFH10" s="301"/>
      <c r="SFI10" s="301"/>
      <c r="SFJ10" s="301"/>
      <c r="SFK10" s="301"/>
      <c r="SFL10" s="301"/>
      <c r="SFM10" s="301"/>
      <c r="SFN10" s="301"/>
      <c r="SFO10" s="301"/>
      <c r="SFP10" s="301"/>
      <c r="SFQ10" s="301"/>
      <c r="SFR10" s="301"/>
      <c r="SFS10" s="301"/>
      <c r="SFT10" s="301"/>
      <c r="SFU10" s="301"/>
      <c r="SFV10" s="301"/>
      <c r="SFW10" s="301"/>
      <c r="SFX10" s="301"/>
      <c r="SFY10" s="301"/>
      <c r="SFZ10" s="301"/>
      <c r="SGA10" s="301"/>
      <c r="SGB10" s="301"/>
      <c r="SGC10" s="301"/>
      <c r="SGD10" s="301"/>
      <c r="SGE10" s="301"/>
      <c r="SGF10" s="301"/>
      <c r="SGG10" s="301"/>
      <c r="SGH10" s="301"/>
      <c r="SGI10" s="301"/>
      <c r="SGJ10" s="301"/>
      <c r="SGK10" s="301"/>
      <c r="SGL10" s="301"/>
      <c r="SGM10" s="301"/>
      <c r="SGN10" s="301"/>
      <c r="SGO10" s="301"/>
      <c r="SGP10" s="301"/>
      <c r="SGQ10" s="301"/>
      <c r="SGR10" s="301"/>
      <c r="SGS10" s="301"/>
      <c r="SGT10" s="301"/>
      <c r="SGU10" s="301"/>
      <c r="SGV10" s="301"/>
      <c r="SGW10" s="301"/>
      <c r="SGX10" s="301"/>
      <c r="SGY10" s="301"/>
      <c r="SGZ10" s="301"/>
      <c r="SHA10" s="301"/>
      <c r="SHB10" s="301"/>
      <c r="SHC10" s="301"/>
      <c r="SHD10" s="301"/>
      <c r="SHE10" s="301"/>
      <c r="SHF10" s="301"/>
      <c r="SHG10" s="301"/>
      <c r="SHH10" s="301"/>
      <c r="SHI10" s="301"/>
      <c r="SHJ10" s="301"/>
      <c r="SHK10" s="301"/>
      <c r="SHL10" s="301"/>
      <c r="SHM10" s="301"/>
      <c r="SHN10" s="301"/>
      <c r="SHO10" s="301"/>
      <c r="SHP10" s="301"/>
      <c r="SHQ10" s="301"/>
      <c r="SHR10" s="301"/>
      <c r="SHS10" s="301"/>
      <c r="SHT10" s="301"/>
      <c r="SHU10" s="301"/>
      <c r="SHV10" s="301"/>
      <c r="SHW10" s="301"/>
      <c r="SHX10" s="301"/>
      <c r="SHY10" s="301"/>
      <c r="SHZ10" s="301"/>
      <c r="SIA10" s="301"/>
      <c r="SIB10" s="301"/>
      <c r="SIC10" s="301"/>
      <c r="SID10" s="301"/>
      <c r="SIE10" s="301"/>
      <c r="SIF10" s="301"/>
      <c r="SIG10" s="301"/>
      <c r="SIH10" s="301"/>
      <c r="SII10" s="301"/>
      <c r="SIJ10" s="301"/>
      <c r="SIK10" s="301"/>
      <c r="SIL10" s="301"/>
      <c r="SIM10" s="301"/>
      <c r="SIN10" s="301"/>
      <c r="SIO10" s="301"/>
      <c r="SIP10" s="301"/>
      <c r="SIQ10" s="301"/>
      <c r="SIR10" s="301"/>
      <c r="SIS10" s="301"/>
      <c r="SIT10" s="301"/>
      <c r="SIU10" s="301"/>
      <c r="SIV10" s="301"/>
      <c r="SIW10" s="301"/>
      <c r="SIX10" s="301"/>
      <c r="SIY10" s="301"/>
      <c r="SIZ10" s="301"/>
      <c r="SJA10" s="301"/>
      <c r="SJB10" s="301"/>
      <c r="SJC10" s="301"/>
      <c r="SJD10" s="301"/>
      <c r="SJE10" s="301"/>
      <c r="SJF10" s="301"/>
      <c r="SJG10" s="301"/>
      <c r="SJH10" s="301"/>
      <c r="SJI10" s="301"/>
      <c r="SJJ10" s="301"/>
      <c r="SJK10" s="301"/>
      <c r="SJL10" s="301"/>
      <c r="SJM10" s="301"/>
      <c r="SJN10" s="301"/>
      <c r="SJO10" s="301"/>
      <c r="SJP10" s="301"/>
      <c r="SJQ10" s="301"/>
      <c r="SJR10" s="301"/>
      <c r="SJS10" s="301"/>
      <c r="SJT10" s="301"/>
      <c r="SJU10" s="301"/>
      <c r="SJV10" s="301"/>
      <c r="SJW10" s="301"/>
      <c r="SJX10" s="301"/>
      <c r="SJY10" s="301"/>
      <c r="SJZ10" s="301"/>
      <c r="SKA10" s="301"/>
      <c r="SKB10" s="301"/>
      <c r="SKC10" s="301"/>
      <c r="SKD10" s="301"/>
      <c r="SKE10" s="301"/>
      <c r="SKF10" s="301"/>
      <c r="SKG10" s="301"/>
      <c r="SKH10" s="301"/>
      <c r="SKI10" s="301"/>
      <c r="SKJ10" s="301"/>
      <c r="SKK10" s="301"/>
      <c r="SKL10" s="301"/>
      <c r="SKM10" s="301"/>
      <c r="SKN10" s="301"/>
      <c r="SKO10" s="301"/>
      <c r="SKP10" s="301"/>
      <c r="SKQ10" s="301"/>
      <c r="SKR10" s="301"/>
      <c r="SKS10" s="301"/>
      <c r="SKT10" s="301"/>
      <c r="SKU10" s="301"/>
      <c r="SKV10" s="301"/>
      <c r="SKW10" s="301"/>
      <c r="SKX10" s="301"/>
      <c r="SKY10" s="301"/>
      <c r="SKZ10" s="301"/>
      <c r="SLA10" s="301"/>
      <c r="SLB10" s="301"/>
      <c r="SLC10" s="301"/>
      <c r="SLD10" s="301"/>
      <c r="SLE10" s="301"/>
      <c r="SLF10" s="301"/>
      <c r="SLG10" s="301"/>
      <c r="SLH10" s="301"/>
      <c r="SLI10" s="301"/>
      <c r="SLJ10" s="301"/>
      <c r="SLK10" s="301"/>
      <c r="SLL10" s="301"/>
      <c r="SLM10" s="301"/>
      <c r="SLN10" s="301"/>
      <c r="SLO10" s="301"/>
      <c r="SLP10" s="301"/>
      <c r="SLQ10" s="301"/>
      <c r="SLR10" s="301"/>
      <c r="SLS10" s="301"/>
      <c r="SLT10" s="301"/>
      <c r="SLU10" s="301"/>
      <c r="SLV10" s="301"/>
      <c r="SLW10" s="301"/>
      <c r="SLX10" s="301"/>
      <c r="SLY10" s="301"/>
      <c r="SLZ10" s="301"/>
      <c r="SMA10" s="301"/>
      <c r="SMB10" s="301"/>
      <c r="SMC10" s="301"/>
      <c r="SMD10" s="301"/>
      <c r="SME10" s="301"/>
      <c r="SMF10" s="301"/>
      <c r="SMG10" s="301"/>
      <c r="SMH10" s="301"/>
      <c r="SMI10" s="301"/>
      <c r="SMJ10" s="301"/>
      <c r="SMK10" s="301"/>
      <c r="SML10" s="301"/>
      <c r="SMM10" s="301"/>
      <c r="SMN10" s="301"/>
      <c r="SMO10" s="301"/>
      <c r="SMP10" s="301"/>
      <c r="SMQ10" s="301"/>
      <c r="SMR10" s="301"/>
      <c r="SMS10" s="301"/>
      <c r="SMT10" s="301"/>
      <c r="SMU10" s="301"/>
      <c r="SMV10" s="301"/>
      <c r="SMW10" s="301"/>
      <c r="SMX10" s="301"/>
      <c r="SMY10" s="301"/>
      <c r="SMZ10" s="301"/>
      <c r="SNA10" s="301"/>
      <c r="SNB10" s="301"/>
      <c r="SNC10" s="301"/>
      <c r="SND10" s="301"/>
      <c r="SNE10" s="301"/>
      <c r="SNF10" s="301"/>
      <c r="SNG10" s="301"/>
      <c r="SNH10" s="301"/>
      <c r="SNI10" s="301"/>
      <c r="SNJ10" s="301"/>
      <c r="SNK10" s="301"/>
      <c r="SNL10" s="301"/>
      <c r="SNM10" s="301"/>
      <c r="SNN10" s="301"/>
      <c r="SNO10" s="301"/>
      <c r="SNP10" s="301"/>
      <c r="SNQ10" s="301"/>
      <c r="SNR10" s="301"/>
      <c r="SNS10" s="301"/>
      <c r="SNT10" s="301"/>
      <c r="SNU10" s="301"/>
      <c r="SNV10" s="301"/>
      <c r="SNW10" s="301"/>
      <c r="SNX10" s="301"/>
      <c r="SNY10" s="301"/>
      <c r="SNZ10" s="301"/>
      <c r="SOA10" s="301"/>
      <c r="SOB10" s="301"/>
      <c r="SOC10" s="301"/>
      <c r="SOD10" s="301"/>
      <c r="SOE10" s="301"/>
      <c r="SOF10" s="301"/>
      <c r="SOG10" s="301"/>
      <c r="SOH10" s="301"/>
      <c r="SOI10" s="301"/>
      <c r="SOJ10" s="301"/>
      <c r="SOK10" s="301"/>
      <c r="SOL10" s="301"/>
      <c r="SOM10" s="301"/>
      <c r="SON10" s="301"/>
      <c r="SOO10" s="301"/>
      <c r="SOP10" s="301"/>
      <c r="SOQ10" s="301"/>
      <c r="SOR10" s="301"/>
      <c r="SOS10" s="301"/>
      <c r="SOT10" s="301"/>
      <c r="SOU10" s="301"/>
      <c r="SOV10" s="301"/>
      <c r="SOW10" s="301"/>
      <c r="SOX10" s="301"/>
      <c r="SOY10" s="301"/>
      <c r="SOZ10" s="301"/>
      <c r="SPA10" s="301"/>
      <c r="SPB10" s="301"/>
      <c r="SPC10" s="301"/>
      <c r="SPD10" s="301"/>
      <c r="SPE10" s="301"/>
      <c r="SPF10" s="301"/>
      <c r="SPG10" s="301"/>
      <c r="SPH10" s="301"/>
      <c r="SPI10" s="301"/>
      <c r="SPJ10" s="301"/>
      <c r="SPK10" s="301"/>
      <c r="SPL10" s="301"/>
      <c r="SPM10" s="301"/>
      <c r="SPN10" s="301"/>
      <c r="SPO10" s="301"/>
      <c r="SPP10" s="301"/>
      <c r="SPQ10" s="301"/>
      <c r="SPR10" s="301"/>
      <c r="SPS10" s="301"/>
      <c r="SPT10" s="301"/>
      <c r="SPU10" s="301"/>
      <c r="SPV10" s="301"/>
      <c r="SPW10" s="301"/>
      <c r="SPX10" s="301"/>
      <c r="SPY10" s="301"/>
      <c r="SPZ10" s="301"/>
      <c r="SQA10" s="301"/>
      <c r="SQB10" s="301"/>
      <c r="SQC10" s="301"/>
      <c r="SQD10" s="301"/>
      <c r="SQE10" s="301"/>
      <c r="SQF10" s="301"/>
      <c r="SQG10" s="301"/>
      <c r="SQH10" s="301"/>
      <c r="SQI10" s="301"/>
      <c r="SQJ10" s="301"/>
      <c r="SQK10" s="301"/>
      <c r="SQL10" s="301"/>
      <c r="SQM10" s="301"/>
      <c r="SQN10" s="301"/>
      <c r="SQO10" s="301"/>
      <c r="SQP10" s="301"/>
      <c r="SQQ10" s="301"/>
      <c r="SQR10" s="301"/>
      <c r="SQS10" s="301"/>
      <c r="SQT10" s="301"/>
      <c r="SQU10" s="301"/>
      <c r="SQV10" s="301"/>
      <c r="SQW10" s="301"/>
      <c r="SQX10" s="301"/>
      <c r="SQY10" s="301"/>
      <c r="SQZ10" s="301"/>
      <c r="SRA10" s="301"/>
      <c r="SRB10" s="301"/>
      <c r="SRC10" s="301"/>
      <c r="SRD10" s="301"/>
      <c r="SRE10" s="301"/>
      <c r="SRF10" s="301"/>
      <c r="SRG10" s="301"/>
      <c r="SRH10" s="301"/>
      <c r="SRI10" s="301"/>
      <c r="SRJ10" s="301"/>
      <c r="SRK10" s="301"/>
      <c r="SRL10" s="301"/>
      <c r="SRM10" s="301"/>
      <c r="SRN10" s="301"/>
      <c r="SRO10" s="301"/>
      <c r="SRP10" s="301"/>
      <c r="SRQ10" s="301"/>
      <c r="SRR10" s="301"/>
      <c r="SRS10" s="301"/>
      <c r="SRT10" s="301"/>
      <c r="SRU10" s="301"/>
      <c r="SRV10" s="301"/>
      <c r="SRW10" s="301"/>
      <c r="SRX10" s="301"/>
      <c r="SRY10" s="301"/>
      <c r="SRZ10" s="301"/>
      <c r="SSA10" s="301"/>
      <c r="SSB10" s="301"/>
      <c r="SSC10" s="301"/>
      <c r="SSD10" s="301"/>
      <c r="SSE10" s="301"/>
      <c r="SSF10" s="301"/>
      <c r="SSG10" s="301"/>
      <c r="SSH10" s="301"/>
      <c r="SSI10" s="301"/>
      <c r="SSJ10" s="301"/>
      <c r="SSK10" s="301"/>
      <c r="SSL10" s="301"/>
      <c r="SSM10" s="301"/>
      <c r="SSN10" s="301"/>
      <c r="SSO10" s="301"/>
      <c r="SSP10" s="301"/>
      <c r="SSQ10" s="301"/>
      <c r="SSR10" s="301"/>
      <c r="SSS10" s="301"/>
      <c r="SST10" s="301"/>
      <c r="SSU10" s="301"/>
      <c r="SSV10" s="301"/>
      <c r="SSW10" s="301"/>
      <c r="SSX10" s="301"/>
      <c r="SSY10" s="301"/>
      <c r="SSZ10" s="301"/>
      <c r="STA10" s="301"/>
      <c r="STB10" s="301"/>
      <c r="STC10" s="301"/>
      <c r="STD10" s="301"/>
      <c r="STE10" s="301"/>
      <c r="STF10" s="301"/>
      <c r="STG10" s="301"/>
      <c r="STH10" s="301"/>
      <c r="STI10" s="301"/>
      <c r="STJ10" s="301"/>
      <c r="STK10" s="301"/>
      <c r="STL10" s="301"/>
      <c r="STM10" s="301"/>
      <c r="STN10" s="301"/>
      <c r="STO10" s="301"/>
      <c r="STP10" s="301"/>
      <c r="STQ10" s="301"/>
      <c r="STR10" s="301"/>
      <c r="STS10" s="301"/>
      <c r="STT10" s="301"/>
      <c r="STU10" s="301"/>
      <c r="STV10" s="301"/>
      <c r="STW10" s="301"/>
      <c r="STX10" s="301"/>
      <c r="STY10" s="301"/>
      <c r="STZ10" s="301"/>
      <c r="SUA10" s="301"/>
      <c r="SUB10" s="301"/>
      <c r="SUC10" s="301"/>
      <c r="SUD10" s="301"/>
      <c r="SUE10" s="301"/>
      <c r="SUF10" s="301"/>
      <c r="SUG10" s="301"/>
      <c r="SUH10" s="301"/>
      <c r="SUI10" s="301"/>
      <c r="SUJ10" s="301"/>
      <c r="SUK10" s="301"/>
      <c r="SUL10" s="301"/>
      <c r="SUM10" s="301"/>
      <c r="SUN10" s="301"/>
      <c r="SUO10" s="301"/>
      <c r="SUP10" s="301"/>
      <c r="SUQ10" s="301"/>
      <c r="SUR10" s="301"/>
      <c r="SUS10" s="301"/>
      <c r="SUT10" s="301"/>
      <c r="SUU10" s="301"/>
      <c r="SUV10" s="301"/>
      <c r="SUW10" s="301"/>
      <c r="SUX10" s="301"/>
      <c r="SUY10" s="301"/>
      <c r="SUZ10" s="301"/>
      <c r="SVA10" s="301"/>
      <c r="SVB10" s="301"/>
      <c r="SVC10" s="301"/>
      <c r="SVD10" s="301"/>
      <c r="SVE10" s="301"/>
      <c r="SVF10" s="301"/>
      <c r="SVG10" s="301"/>
      <c r="SVH10" s="301"/>
      <c r="SVI10" s="301"/>
      <c r="SVJ10" s="301"/>
      <c r="SVK10" s="301"/>
      <c r="SVL10" s="301"/>
      <c r="SVM10" s="301"/>
      <c r="SVN10" s="301"/>
      <c r="SVO10" s="301"/>
      <c r="SVP10" s="301"/>
      <c r="SVQ10" s="301"/>
      <c r="SVR10" s="301"/>
      <c r="SVS10" s="301"/>
      <c r="SVT10" s="301"/>
      <c r="SVU10" s="301"/>
      <c r="SVV10" s="301"/>
      <c r="SVW10" s="301"/>
      <c r="SVX10" s="301"/>
      <c r="SVY10" s="301"/>
      <c r="SVZ10" s="301"/>
      <c r="SWA10" s="301"/>
      <c r="SWB10" s="301"/>
      <c r="SWC10" s="301"/>
      <c r="SWD10" s="301"/>
      <c r="SWE10" s="301"/>
      <c r="SWF10" s="301"/>
      <c r="SWG10" s="301"/>
      <c r="SWH10" s="301"/>
      <c r="SWI10" s="301"/>
      <c r="SWJ10" s="301"/>
      <c r="SWK10" s="301"/>
      <c r="SWL10" s="301"/>
      <c r="SWM10" s="301"/>
      <c r="SWN10" s="301"/>
      <c r="SWO10" s="301"/>
      <c r="SWP10" s="301"/>
      <c r="SWQ10" s="301"/>
      <c r="SWR10" s="301"/>
      <c r="SWS10" s="301"/>
      <c r="SWT10" s="301"/>
      <c r="SWU10" s="301"/>
      <c r="SWV10" s="301"/>
      <c r="SWW10" s="301"/>
      <c r="SWX10" s="301"/>
      <c r="SWY10" s="301"/>
      <c r="SWZ10" s="301"/>
      <c r="SXA10" s="301"/>
      <c r="SXB10" s="301"/>
      <c r="SXC10" s="301"/>
      <c r="SXD10" s="301"/>
      <c r="SXE10" s="301"/>
      <c r="SXF10" s="301"/>
      <c r="SXG10" s="301"/>
      <c r="SXH10" s="301"/>
      <c r="SXI10" s="301"/>
      <c r="SXJ10" s="301"/>
      <c r="SXK10" s="301"/>
      <c r="SXL10" s="301"/>
      <c r="SXM10" s="301"/>
      <c r="SXN10" s="301"/>
      <c r="SXO10" s="301"/>
      <c r="SXP10" s="301"/>
      <c r="SXQ10" s="301"/>
      <c r="SXR10" s="301"/>
      <c r="SXS10" s="301"/>
      <c r="SXT10" s="301"/>
      <c r="SXU10" s="301"/>
      <c r="SXV10" s="301"/>
      <c r="SXW10" s="301"/>
      <c r="SXX10" s="301"/>
      <c r="SXY10" s="301"/>
      <c r="SXZ10" s="301"/>
      <c r="SYA10" s="301"/>
      <c r="SYB10" s="301"/>
      <c r="SYC10" s="301"/>
      <c r="SYD10" s="301"/>
      <c r="SYE10" s="301"/>
      <c r="SYF10" s="301"/>
      <c r="SYG10" s="301"/>
      <c r="SYH10" s="301"/>
      <c r="SYI10" s="301"/>
      <c r="SYJ10" s="301"/>
      <c r="SYK10" s="301"/>
      <c r="SYL10" s="301"/>
      <c r="SYM10" s="301"/>
      <c r="SYN10" s="301"/>
      <c r="SYO10" s="301"/>
      <c r="SYP10" s="301"/>
      <c r="SYQ10" s="301"/>
      <c r="SYR10" s="301"/>
      <c r="SYS10" s="301"/>
      <c r="SYT10" s="301"/>
      <c r="SYU10" s="301"/>
      <c r="SYV10" s="301"/>
      <c r="SYW10" s="301"/>
      <c r="SYX10" s="301"/>
      <c r="SYY10" s="301"/>
      <c r="SYZ10" s="301"/>
      <c r="SZA10" s="301"/>
      <c r="SZB10" s="301"/>
      <c r="SZC10" s="301"/>
      <c r="SZD10" s="301"/>
      <c r="SZE10" s="301"/>
      <c r="SZF10" s="301"/>
      <c r="SZG10" s="301"/>
      <c r="SZH10" s="301"/>
      <c r="SZI10" s="301"/>
      <c r="SZJ10" s="301"/>
      <c r="SZK10" s="301"/>
      <c r="SZL10" s="301"/>
      <c r="SZM10" s="301"/>
      <c r="SZN10" s="301"/>
      <c r="SZO10" s="301"/>
      <c r="SZP10" s="301"/>
      <c r="SZQ10" s="301"/>
      <c r="SZR10" s="301"/>
      <c r="SZS10" s="301"/>
      <c r="SZT10" s="301"/>
      <c r="SZU10" s="301"/>
      <c r="SZV10" s="301"/>
      <c r="SZW10" s="301"/>
      <c r="SZX10" s="301"/>
      <c r="SZY10" s="301"/>
      <c r="SZZ10" s="301"/>
      <c r="TAA10" s="301"/>
      <c r="TAB10" s="301"/>
      <c r="TAC10" s="301"/>
      <c r="TAD10" s="301"/>
      <c r="TAE10" s="301"/>
      <c r="TAF10" s="301"/>
      <c r="TAG10" s="301"/>
      <c r="TAH10" s="301"/>
      <c r="TAI10" s="301"/>
      <c r="TAJ10" s="301"/>
      <c r="TAK10" s="301"/>
      <c r="TAL10" s="301"/>
      <c r="TAM10" s="301"/>
      <c r="TAN10" s="301"/>
      <c r="TAO10" s="301"/>
      <c r="TAP10" s="301"/>
      <c r="TAQ10" s="301"/>
      <c r="TAR10" s="301"/>
      <c r="TAS10" s="301"/>
      <c r="TAT10" s="301"/>
      <c r="TAU10" s="301"/>
      <c r="TAV10" s="301"/>
      <c r="TAW10" s="301"/>
      <c r="TAX10" s="301"/>
      <c r="TAY10" s="301"/>
      <c r="TAZ10" s="301"/>
      <c r="TBA10" s="301"/>
      <c r="TBB10" s="301"/>
      <c r="TBC10" s="301"/>
      <c r="TBD10" s="301"/>
      <c r="TBE10" s="301"/>
      <c r="TBF10" s="301"/>
      <c r="TBG10" s="301"/>
      <c r="TBH10" s="301"/>
      <c r="TBI10" s="301"/>
      <c r="TBJ10" s="301"/>
      <c r="TBK10" s="301"/>
      <c r="TBL10" s="301"/>
      <c r="TBM10" s="301"/>
      <c r="TBN10" s="301"/>
      <c r="TBO10" s="301"/>
      <c r="TBP10" s="301"/>
      <c r="TBQ10" s="301"/>
      <c r="TBR10" s="301"/>
      <c r="TBS10" s="301"/>
      <c r="TBT10" s="301"/>
      <c r="TBU10" s="301"/>
      <c r="TBV10" s="301"/>
      <c r="TBW10" s="301"/>
      <c r="TBX10" s="301"/>
      <c r="TBY10" s="301"/>
      <c r="TBZ10" s="301"/>
      <c r="TCA10" s="301"/>
      <c r="TCB10" s="301"/>
      <c r="TCC10" s="301"/>
      <c r="TCD10" s="301"/>
      <c r="TCE10" s="301"/>
      <c r="TCF10" s="301"/>
      <c r="TCG10" s="301"/>
      <c r="TCH10" s="301"/>
      <c r="TCI10" s="301"/>
      <c r="TCJ10" s="301"/>
      <c r="TCK10" s="301"/>
      <c r="TCL10" s="301"/>
      <c r="TCM10" s="301"/>
      <c r="TCN10" s="301"/>
      <c r="TCO10" s="301"/>
      <c r="TCP10" s="301"/>
      <c r="TCQ10" s="301"/>
      <c r="TCR10" s="301"/>
      <c r="TCS10" s="301"/>
      <c r="TCT10" s="301"/>
      <c r="TCU10" s="301"/>
      <c r="TCV10" s="301"/>
      <c r="TCW10" s="301"/>
      <c r="TCX10" s="301"/>
      <c r="TCY10" s="301"/>
      <c r="TCZ10" s="301"/>
      <c r="TDA10" s="301"/>
      <c r="TDB10" s="301"/>
      <c r="TDC10" s="301"/>
      <c r="TDD10" s="301"/>
      <c r="TDE10" s="301"/>
      <c r="TDF10" s="301"/>
      <c r="TDG10" s="301"/>
      <c r="TDH10" s="301"/>
      <c r="TDI10" s="301"/>
      <c r="TDJ10" s="301"/>
      <c r="TDK10" s="301"/>
      <c r="TDL10" s="301"/>
      <c r="TDM10" s="301"/>
      <c r="TDN10" s="301"/>
      <c r="TDO10" s="301"/>
      <c r="TDP10" s="301"/>
      <c r="TDQ10" s="301"/>
      <c r="TDR10" s="301"/>
      <c r="TDS10" s="301"/>
      <c r="TDT10" s="301"/>
      <c r="TDU10" s="301"/>
      <c r="TDV10" s="301"/>
      <c r="TDW10" s="301"/>
      <c r="TDX10" s="301"/>
      <c r="TDY10" s="301"/>
      <c r="TDZ10" s="301"/>
      <c r="TEA10" s="301"/>
      <c r="TEB10" s="301"/>
      <c r="TEC10" s="301"/>
      <c r="TED10" s="301"/>
      <c r="TEE10" s="301"/>
      <c r="TEF10" s="301"/>
      <c r="TEG10" s="301"/>
      <c r="TEH10" s="301"/>
      <c r="TEI10" s="301"/>
      <c r="TEJ10" s="301"/>
      <c r="TEK10" s="301"/>
      <c r="TEL10" s="301"/>
      <c r="TEM10" s="301"/>
      <c r="TEN10" s="301"/>
      <c r="TEO10" s="301"/>
      <c r="TEP10" s="301"/>
      <c r="TEQ10" s="301"/>
      <c r="TER10" s="301"/>
      <c r="TES10" s="301"/>
      <c r="TET10" s="301"/>
      <c r="TEU10" s="301"/>
      <c r="TEV10" s="301"/>
      <c r="TEW10" s="301"/>
      <c r="TEX10" s="301"/>
      <c r="TEY10" s="301"/>
      <c r="TEZ10" s="301"/>
      <c r="TFA10" s="301"/>
      <c r="TFB10" s="301"/>
      <c r="TFC10" s="301"/>
      <c r="TFD10" s="301"/>
      <c r="TFE10" s="301"/>
      <c r="TFF10" s="301"/>
      <c r="TFG10" s="301"/>
      <c r="TFH10" s="301"/>
      <c r="TFI10" s="301"/>
      <c r="TFJ10" s="301"/>
      <c r="TFK10" s="301"/>
      <c r="TFL10" s="301"/>
      <c r="TFM10" s="301"/>
      <c r="TFN10" s="301"/>
      <c r="TFO10" s="301"/>
      <c r="TFP10" s="301"/>
      <c r="TFQ10" s="301"/>
      <c r="TFR10" s="301"/>
      <c r="TFS10" s="301"/>
      <c r="TFT10" s="301"/>
      <c r="TFU10" s="301"/>
      <c r="TFV10" s="301"/>
      <c r="TFW10" s="301"/>
      <c r="TFX10" s="301"/>
      <c r="TFY10" s="301"/>
      <c r="TFZ10" s="301"/>
      <c r="TGA10" s="301"/>
      <c r="TGB10" s="301"/>
      <c r="TGC10" s="301"/>
      <c r="TGD10" s="301"/>
      <c r="TGE10" s="301"/>
      <c r="TGF10" s="301"/>
      <c r="TGG10" s="301"/>
      <c r="TGH10" s="301"/>
      <c r="TGI10" s="301"/>
      <c r="TGJ10" s="301"/>
      <c r="TGK10" s="301"/>
      <c r="TGL10" s="301"/>
      <c r="TGM10" s="301"/>
      <c r="TGN10" s="301"/>
      <c r="TGO10" s="301"/>
      <c r="TGP10" s="301"/>
      <c r="TGQ10" s="301"/>
      <c r="TGR10" s="301"/>
      <c r="TGS10" s="301"/>
      <c r="TGT10" s="301"/>
      <c r="TGU10" s="301"/>
      <c r="TGV10" s="301"/>
      <c r="TGW10" s="301"/>
      <c r="TGX10" s="301"/>
      <c r="TGY10" s="301"/>
      <c r="TGZ10" s="301"/>
      <c r="THA10" s="301"/>
      <c r="THB10" s="301"/>
      <c r="THC10" s="301"/>
      <c r="THD10" s="301"/>
      <c r="THE10" s="301"/>
      <c r="THF10" s="301"/>
      <c r="THG10" s="301"/>
      <c r="THH10" s="301"/>
      <c r="THI10" s="301"/>
      <c r="THJ10" s="301"/>
      <c r="THK10" s="301"/>
      <c r="THL10" s="301"/>
      <c r="THM10" s="301"/>
      <c r="THN10" s="301"/>
      <c r="THO10" s="301"/>
      <c r="THP10" s="301"/>
      <c r="THQ10" s="301"/>
      <c r="THR10" s="301"/>
      <c r="THS10" s="301"/>
      <c r="THT10" s="301"/>
      <c r="THU10" s="301"/>
      <c r="THV10" s="301"/>
      <c r="THW10" s="301"/>
      <c r="THX10" s="301"/>
      <c r="THY10" s="301"/>
      <c r="THZ10" s="301"/>
      <c r="TIA10" s="301"/>
      <c r="TIB10" s="301"/>
      <c r="TIC10" s="301"/>
      <c r="TID10" s="301"/>
      <c r="TIE10" s="301"/>
      <c r="TIF10" s="301"/>
      <c r="TIG10" s="301"/>
      <c r="TIH10" s="301"/>
      <c r="TII10" s="301"/>
      <c r="TIJ10" s="301"/>
      <c r="TIK10" s="301"/>
      <c r="TIL10" s="301"/>
      <c r="TIM10" s="301"/>
      <c r="TIN10" s="301"/>
      <c r="TIO10" s="301"/>
      <c r="TIP10" s="301"/>
      <c r="TIQ10" s="301"/>
      <c r="TIR10" s="301"/>
      <c r="TIS10" s="301"/>
      <c r="TIT10" s="301"/>
      <c r="TIU10" s="301"/>
      <c r="TIV10" s="301"/>
      <c r="TIW10" s="301"/>
      <c r="TIX10" s="301"/>
      <c r="TIY10" s="301"/>
      <c r="TIZ10" s="301"/>
      <c r="TJA10" s="301"/>
      <c r="TJB10" s="301"/>
      <c r="TJC10" s="301"/>
      <c r="TJD10" s="301"/>
      <c r="TJE10" s="301"/>
      <c r="TJF10" s="301"/>
      <c r="TJG10" s="301"/>
      <c r="TJH10" s="301"/>
      <c r="TJI10" s="301"/>
      <c r="TJJ10" s="301"/>
      <c r="TJK10" s="301"/>
      <c r="TJL10" s="301"/>
      <c r="TJM10" s="301"/>
      <c r="TJN10" s="301"/>
      <c r="TJO10" s="301"/>
      <c r="TJP10" s="301"/>
      <c r="TJQ10" s="301"/>
      <c r="TJR10" s="301"/>
      <c r="TJS10" s="301"/>
      <c r="TJT10" s="301"/>
      <c r="TJU10" s="301"/>
      <c r="TJV10" s="301"/>
      <c r="TJW10" s="301"/>
      <c r="TJX10" s="301"/>
      <c r="TJY10" s="301"/>
      <c r="TJZ10" s="301"/>
      <c r="TKA10" s="301"/>
      <c r="TKB10" s="301"/>
      <c r="TKC10" s="301"/>
      <c r="TKD10" s="301"/>
      <c r="TKE10" s="301"/>
      <c r="TKF10" s="301"/>
      <c r="TKG10" s="301"/>
      <c r="TKH10" s="301"/>
      <c r="TKI10" s="301"/>
      <c r="TKJ10" s="301"/>
      <c r="TKK10" s="301"/>
      <c r="TKL10" s="301"/>
      <c r="TKM10" s="301"/>
      <c r="TKN10" s="301"/>
      <c r="TKO10" s="301"/>
      <c r="TKP10" s="301"/>
      <c r="TKQ10" s="301"/>
      <c r="TKR10" s="301"/>
      <c r="TKS10" s="301"/>
      <c r="TKT10" s="301"/>
      <c r="TKU10" s="301"/>
      <c r="TKV10" s="301"/>
      <c r="TKW10" s="301"/>
      <c r="TKX10" s="301"/>
      <c r="TKY10" s="301"/>
      <c r="TKZ10" s="301"/>
      <c r="TLA10" s="301"/>
      <c r="TLB10" s="301"/>
      <c r="TLC10" s="301"/>
      <c r="TLD10" s="301"/>
      <c r="TLE10" s="301"/>
      <c r="TLF10" s="301"/>
      <c r="TLG10" s="301"/>
      <c r="TLH10" s="301"/>
      <c r="TLI10" s="301"/>
      <c r="TLJ10" s="301"/>
      <c r="TLK10" s="301"/>
      <c r="TLL10" s="301"/>
      <c r="TLM10" s="301"/>
      <c r="TLN10" s="301"/>
      <c r="TLO10" s="301"/>
      <c r="TLP10" s="301"/>
      <c r="TLQ10" s="301"/>
      <c r="TLR10" s="301"/>
      <c r="TLS10" s="301"/>
      <c r="TLT10" s="301"/>
      <c r="TLU10" s="301"/>
      <c r="TLV10" s="301"/>
      <c r="TLW10" s="301"/>
      <c r="TLX10" s="301"/>
      <c r="TLY10" s="301"/>
      <c r="TLZ10" s="301"/>
      <c r="TMA10" s="301"/>
      <c r="TMB10" s="301"/>
      <c r="TMC10" s="301"/>
      <c r="TMD10" s="301"/>
      <c r="TME10" s="301"/>
      <c r="TMF10" s="301"/>
      <c r="TMG10" s="301"/>
      <c r="TMH10" s="301"/>
      <c r="TMI10" s="301"/>
      <c r="TMJ10" s="301"/>
      <c r="TMK10" s="301"/>
      <c r="TML10" s="301"/>
      <c r="TMM10" s="301"/>
      <c r="TMN10" s="301"/>
      <c r="TMO10" s="301"/>
      <c r="TMP10" s="301"/>
      <c r="TMQ10" s="301"/>
      <c r="TMR10" s="301"/>
      <c r="TMS10" s="301"/>
      <c r="TMT10" s="301"/>
      <c r="TMU10" s="301"/>
      <c r="TMV10" s="301"/>
      <c r="TMW10" s="301"/>
      <c r="TMX10" s="301"/>
      <c r="TMY10" s="301"/>
      <c r="TMZ10" s="301"/>
      <c r="TNA10" s="301"/>
      <c r="TNB10" s="301"/>
      <c r="TNC10" s="301"/>
      <c r="TND10" s="301"/>
      <c r="TNE10" s="301"/>
      <c r="TNF10" s="301"/>
      <c r="TNG10" s="301"/>
      <c r="TNH10" s="301"/>
      <c r="TNI10" s="301"/>
      <c r="TNJ10" s="301"/>
      <c r="TNK10" s="301"/>
      <c r="TNL10" s="301"/>
      <c r="TNM10" s="301"/>
      <c r="TNN10" s="301"/>
      <c r="TNO10" s="301"/>
      <c r="TNP10" s="301"/>
      <c r="TNQ10" s="301"/>
      <c r="TNR10" s="301"/>
      <c r="TNS10" s="301"/>
      <c r="TNT10" s="301"/>
      <c r="TNU10" s="301"/>
      <c r="TNV10" s="301"/>
      <c r="TNW10" s="301"/>
      <c r="TNX10" s="301"/>
      <c r="TNY10" s="301"/>
      <c r="TNZ10" s="301"/>
      <c r="TOA10" s="301"/>
      <c r="TOB10" s="301"/>
      <c r="TOC10" s="301"/>
      <c r="TOD10" s="301"/>
      <c r="TOE10" s="301"/>
      <c r="TOF10" s="301"/>
      <c r="TOG10" s="301"/>
      <c r="TOH10" s="301"/>
      <c r="TOI10" s="301"/>
      <c r="TOJ10" s="301"/>
      <c r="TOK10" s="301"/>
      <c r="TOL10" s="301"/>
      <c r="TOM10" s="301"/>
      <c r="TON10" s="301"/>
      <c r="TOO10" s="301"/>
      <c r="TOP10" s="301"/>
      <c r="TOQ10" s="301"/>
      <c r="TOR10" s="301"/>
      <c r="TOS10" s="301"/>
      <c r="TOT10" s="301"/>
      <c r="TOU10" s="301"/>
      <c r="TOV10" s="301"/>
      <c r="TOW10" s="301"/>
      <c r="TOX10" s="301"/>
      <c r="TOY10" s="301"/>
      <c r="TOZ10" s="301"/>
      <c r="TPA10" s="301"/>
      <c r="TPB10" s="301"/>
      <c r="TPC10" s="301"/>
      <c r="TPD10" s="301"/>
      <c r="TPE10" s="301"/>
      <c r="TPF10" s="301"/>
      <c r="TPG10" s="301"/>
      <c r="TPH10" s="301"/>
      <c r="TPI10" s="301"/>
      <c r="TPJ10" s="301"/>
      <c r="TPK10" s="301"/>
      <c r="TPL10" s="301"/>
      <c r="TPM10" s="301"/>
      <c r="TPN10" s="301"/>
      <c r="TPO10" s="301"/>
      <c r="TPP10" s="301"/>
      <c r="TPQ10" s="301"/>
      <c r="TPR10" s="301"/>
      <c r="TPS10" s="301"/>
      <c r="TPT10" s="301"/>
      <c r="TPU10" s="301"/>
      <c r="TPV10" s="301"/>
      <c r="TPW10" s="301"/>
      <c r="TPX10" s="301"/>
      <c r="TPY10" s="301"/>
      <c r="TPZ10" s="301"/>
      <c r="TQA10" s="301"/>
      <c r="TQB10" s="301"/>
      <c r="TQC10" s="301"/>
      <c r="TQD10" s="301"/>
      <c r="TQE10" s="301"/>
      <c r="TQF10" s="301"/>
      <c r="TQG10" s="301"/>
      <c r="TQH10" s="301"/>
      <c r="TQI10" s="301"/>
      <c r="TQJ10" s="301"/>
      <c r="TQK10" s="301"/>
      <c r="TQL10" s="301"/>
      <c r="TQM10" s="301"/>
      <c r="TQN10" s="301"/>
      <c r="TQO10" s="301"/>
      <c r="TQP10" s="301"/>
      <c r="TQQ10" s="301"/>
      <c r="TQR10" s="301"/>
      <c r="TQS10" s="301"/>
      <c r="TQT10" s="301"/>
      <c r="TQU10" s="301"/>
      <c r="TQV10" s="301"/>
      <c r="TQW10" s="301"/>
      <c r="TQX10" s="301"/>
      <c r="TQY10" s="301"/>
      <c r="TQZ10" s="301"/>
      <c r="TRA10" s="301"/>
      <c r="TRB10" s="301"/>
      <c r="TRC10" s="301"/>
      <c r="TRD10" s="301"/>
      <c r="TRE10" s="301"/>
      <c r="TRF10" s="301"/>
      <c r="TRG10" s="301"/>
      <c r="TRH10" s="301"/>
      <c r="TRI10" s="301"/>
      <c r="TRJ10" s="301"/>
      <c r="TRK10" s="301"/>
      <c r="TRL10" s="301"/>
      <c r="TRM10" s="301"/>
      <c r="TRN10" s="301"/>
      <c r="TRO10" s="301"/>
      <c r="TRP10" s="301"/>
      <c r="TRQ10" s="301"/>
      <c r="TRR10" s="301"/>
      <c r="TRS10" s="301"/>
      <c r="TRT10" s="301"/>
      <c r="TRU10" s="301"/>
      <c r="TRV10" s="301"/>
      <c r="TRW10" s="301"/>
      <c r="TRX10" s="301"/>
      <c r="TRY10" s="301"/>
      <c r="TRZ10" s="301"/>
      <c r="TSA10" s="301"/>
      <c r="TSB10" s="301"/>
      <c r="TSC10" s="301"/>
      <c r="TSD10" s="301"/>
      <c r="TSE10" s="301"/>
      <c r="TSF10" s="301"/>
      <c r="TSG10" s="301"/>
      <c r="TSH10" s="301"/>
      <c r="TSI10" s="301"/>
      <c r="TSJ10" s="301"/>
      <c r="TSK10" s="301"/>
      <c r="TSL10" s="301"/>
      <c r="TSM10" s="301"/>
      <c r="TSN10" s="301"/>
      <c r="TSO10" s="301"/>
      <c r="TSP10" s="301"/>
      <c r="TSQ10" s="301"/>
      <c r="TSR10" s="301"/>
      <c r="TSS10" s="301"/>
      <c r="TST10" s="301"/>
      <c r="TSU10" s="301"/>
      <c r="TSV10" s="301"/>
      <c r="TSW10" s="301"/>
      <c r="TSX10" s="301"/>
      <c r="TSY10" s="301"/>
      <c r="TSZ10" s="301"/>
      <c r="TTA10" s="301"/>
      <c r="TTB10" s="301"/>
      <c r="TTC10" s="301"/>
      <c r="TTD10" s="301"/>
      <c r="TTE10" s="301"/>
      <c r="TTF10" s="301"/>
      <c r="TTG10" s="301"/>
      <c r="TTH10" s="301"/>
      <c r="TTI10" s="301"/>
      <c r="TTJ10" s="301"/>
      <c r="TTK10" s="301"/>
      <c r="TTL10" s="301"/>
      <c r="TTM10" s="301"/>
      <c r="TTN10" s="301"/>
      <c r="TTO10" s="301"/>
      <c r="TTP10" s="301"/>
      <c r="TTQ10" s="301"/>
      <c r="TTR10" s="301"/>
      <c r="TTS10" s="301"/>
      <c r="TTT10" s="301"/>
      <c r="TTU10" s="301"/>
      <c r="TTV10" s="301"/>
      <c r="TTW10" s="301"/>
      <c r="TTX10" s="301"/>
      <c r="TTY10" s="301"/>
      <c r="TTZ10" s="301"/>
      <c r="TUA10" s="301"/>
      <c r="TUB10" s="301"/>
      <c r="TUC10" s="301"/>
      <c r="TUD10" s="301"/>
      <c r="TUE10" s="301"/>
      <c r="TUF10" s="301"/>
      <c r="TUG10" s="301"/>
      <c r="TUH10" s="301"/>
      <c r="TUI10" s="301"/>
      <c r="TUJ10" s="301"/>
      <c r="TUK10" s="301"/>
      <c r="TUL10" s="301"/>
      <c r="TUM10" s="301"/>
      <c r="TUN10" s="301"/>
      <c r="TUO10" s="301"/>
      <c r="TUP10" s="301"/>
      <c r="TUQ10" s="301"/>
      <c r="TUR10" s="301"/>
      <c r="TUS10" s="301"/>
      <c r="TUT10" s="301"/>
      <c r="TUU10" s="301"/>
      <c r="TUV10" s="301"/>
      <c r="TUW10" s="301"/>
      <c r="TUX10" s="301"/>
      <c r="TUY10" s="301"/>
      <c r="TUZ10" s="301"/>
      <c r="TVA10" s="301"/>
      <c r="TVB10" s="301"/>
      <c r="TVC10" s="301"/>
      <c r="TVD10" s="301"/>
      <c r="TVE10" s="301"/>
      <c r="TVF10" s="301"/>
      <c r="TVG10" s="301"/>
      <c r="TVH10" s="301"/>
      <c r="TVI10" s="301"/>
      <c r="TVJ10" s="301"/>
      <c r="TVK10" s="301"/>
      <c r="TVL10" s="301"/>
      <c r="TVM10" s="301"/>
      <c r="TVN10" s="301"/>
      <c r="TVO10" s="301"/>
      <c r="TVP10" s="301"/>
      <c r="TVQ10" s="301"/>
      <c r="TVR10" s="301"/>
      <c r="TVS10" s="301"/>
      <c r="TVT10" s="301"/>
      <c r="TVU10" s="301"/>
      <c r="TVV10" s="301"/>
      <c r="TVW10" s="301"/>
      <c r="TVX10" s="301"/>
      <c r="TVY10" s="301"/>
      <c r="TVZ10" s="301"/>
      <c r="TWA10" s="301"/>
      <c r="TWB10" s="301"/>
      <c r="TWC10" s="301"/>
      <c r="TWD10" s="301"/>
      <c r="TWE10" s="301"/>
      <c r="TWF10" s="301"/>
      <c r="TWG10" s="301"/>
      <c r="TWH10" s="301"/>
      <c r="TWI10" s="301"/>
      <c r="TWJ10" s="301"/>
      <c r="TWK10" s="301"/>
      <c r="TWL10" s="301"/>
      <c r="TWM10" s="301"/>
      <c r="TWN10" s="301"/>
      <c r="TWO10" s="301"/>
      <c r="TWP10" s="301"/>
      <c r="TWQ10" s="301"/>
      <c r="TWR10" s="301"/>
      <c r="TWS10" s="301"/>
      <c r="TWT10" s="301"/>
      <c r="TWU10" s="301"/>
      <c r="TWV10" s="301"/>
      <c r="TWW10" s="301"/>
      <c r="TWX10" s="301"/>
      <c r="TWY10" s="301"/>
      <c r="TWZ10" s="301"/>
      <c r="TXA10" s="301"/>
      <c r="TXB10" s="301"/>
      <c r="TXC10" s="301"/>
      <c r="TXD10" s="301"/>
      <c r="TXE10" s="301"/>
      <c r="TXF10" s="301"/>
      <c r="TXG10" s="301"/>
      <c r="TXH10" s="301"/>
      <c r="TXI10" s="301"/>
      <c r="TXJ10" s="301"/>
      <c r="TXK10" s="301"/>
      <c r="TXL10" s="301"/>
      <c r="TXM10" s="301"/>
      <c r="TXN10" s="301"/>
      <c r="TXO10" s="301"/>
      <c r="TXP10" s="301"/>
      <c r="TXQ10" s="301"/>
      <c r="TXR10" s="301"/>
      <c r="TXS10" s="301"/>
      <c r="TXT10" s="301"/>
      <c r="TXU10" s="301"/>
      <c r="TXV10" s="301"/>
      <c r="TXW10" s="301"/>
      <c r="TXX10" s="301"/>
      <c r="TXY10" s="301"/>
      <c r="TXZ10" s="301"/>
      <c r="TYA10" s="301"/>
      <c r="TYB10" s="301"/>
      <c r="TYC10" s="301"/>
      <c r="TYD10" s="301"/>
      <c r="TYE10" s="301"/>
      <c r="TYF10" s="301"/>
      <c r="TYG10" s="301"/>
      <c r="TYH10" s="301"/>
      <c r="TYI10" s="301"/>
      <c r="TYJ10" s="301"/>
      <c r="TYK10" s="301"/>
      <c r="TYL10" s="301"/>
      <c r="TYM10" s="301"/>
      <c r="TYN10" s="301"/>
      <c r="TYO10" s="301"/>
      <c r="TYP10" s="301"/>
      <c r="TYQ10" s="301"/>
      <c r="TYR10" s="301"/>
      <c r="TYS10" s="301"/>
      <c r="TYT10" s="301"/>
      <c r="TYU10" s="301"/>
      <c r="TYV10" s="301"/>
      <c r="TYW10" s="301"/>
      <c r="TYX10" s="301"/>
      <c r="TYY10" s="301"/>
      <c r="TYZ10" s="301"/>
      <c r="TZA10" s="301"/>
      <c r="TZB10" s="301"/>
      <c r="TZC10" s="301"/>
      <c r="TZD10" s="301"/>
      <c r="TZE10" s="301"/>
      <c r="TZF10" s="301"/>
      <c r="TZG10" s="301"/>
      <c r="TZH10" s="301"/>
      <c r="TZI10" s="301"/>
      <c r="TZJ10" s="301"/>
      <c r="TZK10" s="301"/>
      <c r="TZL10" s="301"/>
      <c r="TZM10" s="301"/>
      <c r="TZN10" s="301"/>
      <c r="TZO10" s="301"/>
      <c r="TZP10" s="301"/>
      <c r="TZQ10" s="301"/>
      <c r="TZR10" s="301"/>
      <c r="TZS10" s="301"/>
      <c r="TZT10" s="301"/>
      <c r="TZU10" s="301"/>
      <c r="TZV10" s="301"/>
      <c r="TZW10" s="301"/>
      <c r="TZX10" s="301"/>
      <c r="TZY10" s="301"/>
      <c r="TZZ10" s="301"/>
      <c r="UAA10" s="301"/>
      <c r="UAB10" s="301"/>
      <c r="UAC10" s="301"/>
      <c r="UAD10" s="301"/>
      <c r="UAE10" s="301"/>
      <c r="UAF10" s="301"/>
      <c r="UAG10" s="301"/>
      <c r="UAH10" s="301"/>
      <c r="UAI10" s="301"/>
      <c r="UAJ10" s="301"/>
      <c r="UAK10" s="301"/>
      <c r="UAL10" s="301"/>
      <c r="UAM10" s="301"/>
      <c r="UAN10" s="301"/>
      <c r="UAO10" s="301"/>
      <c r="UAP10" s="301"/>
      <c r="UAQ10" s="301"/>
      <c r="UAR10" s="301"/>
      <c r="UAS10" s="301"/>
      <c r="UAT10" s="301"/>
      <c r="UAU10" s="301"/>
      <c r="UAV10" s="301"/>
      <c r="UAW10" s="301"/>
      <c r="UAX10" s="301"/>
      <c r="UAY10" s="301"/>
      <c r="UAZ10" s="301"/>
      <c r="UBA10" s="301"/>
      <c r="UBB10" s="301"/>
      <c r="UBC10" s="301"/>
      <c r="UBD10" s="301"/>
      <c r="UBE10" s="301"/>
      <c r="UBF10" s="301"/>
      <c r="UBG10" s="301"/>
      <c r="UBH10" s="301"/>
      <c r="UBI10" s="301"/>
      <c r="UBJ10" s="301"/>
      <c r="UBK10" s="301"/>
      <c r="UBL10" s="301"/>
      <c r="UBM10" s="301"/>
      <c r="UBN10" s="301"/>
      <c r="UBO10" s="301"/>
      <c r="UBP10" s="301"/>
      <c r="UBQ10" s="301"/>
      <c r="UBR10" s="301"/>
      <c r="UBS10" s="301"/>
      <c r="UBT10" s="301"/>
      <c r="UBU10" s="301"/>
      <c r="UBV10" s="301"/>
      <c r="UBW10" s="301"/>
      <c r="UBX10" s="301"/>
      <c r="UBY10" s="301"/>
      <c r="UBZ10" s="301"/>
      <c r="UCA10" s="301"/>
      <c r="UCB10" s="301"/>
      <c r="UCC10" s="301"/>
      <c r="UCD10" s="301"/>
      <c r="UCE10" s="301"/>
      <c r="UCF10" s="301"/>
      <c r="UCG10" s="301"/>
      <c r="UCH10" s="301"/>
      <c r="UCI10" s="301"/>
      <c r="UCJ10" s="301"/>
      <c r="UCK10" s="301"/>
      <c r="UCL10" s="301"/>
      <c r="UCM10" s="301"/>
      <c r="UCN10" s="301"/>
      <c r="UCO10" s="301"/>
      <c r="UCP10" s="301"/>
      <c r="UCQ10" s="301"/>
      <c r="UCR10" s="301"/>
      <c r="UCS10" s="301"/>
      <c r="UCT10" s="301"/>
      <c r="UCU10" s="301"/>
      <c r="UCV10" s="301"/>
      <c r="UCW10" s="301"/>
      <c r="UCX10" s="301"/>
      <c r="UCY10" s="301"/>
      <c r="UCZ10" s="301"/>
      <c r="UDA10" s="301"/>
      <c r="UDB10" s="301"/>
      <c r="UDC10" s="301"/>
      <c r="UDD10" s="301"/>
      <c r="UDE10" s="301"/>
      <c r="UDF10" s="301"/>
      <c r="UDG10" s="301"/>
      <c r="UDH10" s="301"/>
      <c r="UDI10" s="301"/>
      <c r="UDJ10" s="301"/>
      <c r="UDK10" s="301"/>
      <c r="UDL10" s="301"/>
      <c r="UDM10" s="301"/>
      <c r="UDN10" s="301"/>
      <c r="UDO10" s="301"/>
      <c r="UDP10" s="301"/>
      <c r="UDQ10" s="301"/>
      <c r="UDR10" s="301"/>
      <c r="UDS10" s="301"/>
      <c r="UDT10" s="301"/>
      <c r="UDU10" s="301"/>
      <c r="UDV10" s="301"/>
      <c r="UDW10" s="301"/>
      <c r="UDX10" s="301"/>
      <c r="UDY10" s="301"/>
      <c r="UDZ10" s="301"/>
      <c r="UEA10" s="301"/>
      <c r="UEB10" s="301"/>
      <c r="UEC10" s="301"/>
      <c r="UED10" s="301"/>
      <c r="UEE10" s="301"/>
      <c r="UEF10" s="301"/>
      <c r="UEG10" s="301"/>
      <c r="UEH10" s="301"/>
      <c r="UEI10" s="301"/>
      <c r="UEJ10" s="301"/>
      <c r="UEK10" s="301"/>
      <c r="UEL10" s="301"/>
      <c r="UEM10" s="301"/>
      <c r="UEN10" s="301"/>
      <c r="UEO10" s="301"/>
      <c r="UEP10" s="301"/>
      <c r="UEQ10" s="301"/>
      <c r="UER10" s="301"/>
      <c r="UES10" s="301"/>
      <c r="UET10" s="301"/>
      <c r="UEU10" s="301"/>
      <c r="UEV10" s="301"/>
      <c r="UEW10" s="301"/>
      <c r="UEX10" s="301"/>
      <c r="UEY10" s="301"/>
      <c r="UEZ10" s="301"/>
      <c r="UFA10" s="301"/>
      <c r="UFB10" s="301"/>
      <c r="UFC10" s="301"/>
      <c r="UFD10" s="301"/>
      <c r="UFE10" s="301"/>
      <c r="UFF10" s="301"/>
      <c r="UFG10" s="301"/>
      <c r="UFH10" s="301"/>
      <c r="UFI10" s="301"/>
      <c r="UFJ10" s="301"/>
      <c r="UFK10" s="301"/>
      <c r="UFL10" s="301"/>
      <c r="UFM10" s="301"/>
      <c r="UFN10" s="301"/>
      <c r="UFO10" s="301"/>
      <c r="UFP10" s="301"/>
      <c r="UFQ10" s="301"/>
      <c r="UFR10" s="301"/>
      <c r="UFS10" s="301"/>
      <c r="UFT10" s="301"/>
      <c r="UFU10" s="301"/>
      <c r="UFV10" s="301"/>
      <c r="UFW10" s="301"/>
      <c r="UFX10" s="301"/>
      <c r="UFY10" s="301"/>
      <c r="UFZ10" s="301"/>
      <c r="UGA10" s="301"/>
      <c r="UGB10" s="301"/>
      <c r="UGC10" s="301"/>
      <c r="UGD10" s="301"/>
      <c r="UGE10" s="301"/>
      <c r="UGF10" s="301"/>
      <c r="UGG10" s="301"/>
      <c r="UGH10" s="301"/>
      <c r="UGI10" s="301"/>
      <c r="UGJ10" s="301"/>
      <c r="UGK10" s="301"/>
      <c r="UGL10" s="301"/>
      <c r="UGM10" s="301"/>
      <c r="UGN10" s="301"/>
      <c r="UGO10" s="301"/>
      <c r="UGP10" s="301"/>
      <c r="UGQ10" s="301"/>
      <c r="UGR10" s="301"/>
      <c r="UGS10" s="301"/>
      <c r="UGT10" s="301"/>
      <c r="UGU10" s="301"/>
      <c r="UGV10" s="301"/>
      <c r="UGW10" s="301"/>
      <c r="UGX10" s="301"/>
      <c r="UGY10" s="301"/>
      <c r="UGZ10" s="301"/>
      <c r="UHA10" s="301"/>
      <c r="UHB10" s="301"/>
      <c r="UHC10" s="301"/>
      <c r="UHD10" s="301"/>
      <c r="UHE10" s="301"/>
      <c r="UHF10" s="301"/>
      <c r="UHG10" s="301"/>
      <c r="UHH10" s="301"/>
      <c r="UHI10" s="301"/>
      <c r="UHJ10" s="301"/>
      <c r="UHK10" s="301"/>
      <c r="UHL10" s="301"/>
      <c r="UHM10" s="301"/>
      <c r="UHN10" s="301"/>
      <c r="UHO10" s="301"/>
      <c r="UHP10" s="301"/>
      <c r="UHQ10" s="301"/>
      <c r="UHR10" s="301"/>
      <c r="UHS10" s="301"/>
      <c r="UHT10" s="301"/>
      <c r="UHU10" s="301"/>
      <c r="UHV10" s="301"/>
      <c r="UHW10" s="301"/>
      <c r="UHX10" s="301"/>
      <c r="UHY10" s="301"/>
      <c r="UHZ10" s="301"/>
      <c r="UIA10" s="301"/>
      <c r="UIB10" s="301"/>
      <c r="UIC10" s="301"/>
      <c r="UID10" s="301"/>
      <c r="UIE10" s="301"/>
      <c r="UIF10" s="301"/>
      <c r="UIG10" s="301"/>
      <c r="UIH10" s="301"/>
      <c r="UII10" s="301"/>
      <c r="UIJ10" s="301"/>
      <c r="UIK10" s="301"/>
      <c r="UIL10" s="301"/>
      <c r="UIM10" s="301"/>
      <c r="UIN10" s="301"/>
      <c r="UIO10" s="301"/>
      <c r="UIP10" s="301"/>
      <c r="UIQ10" s="301"/>
      <c r="UIR10" s="301"/>
      <c r="UIS10" s="301"/>
      <c r="UIT10" s="301"/>
      <c r="UIU10" s="301"/>
      <c r="UIV10" s="301"/>
      <c r="UIW10" s="301"/>
      <c r="UIX10" s="301"/>
      <c r="UIY10" s="301"/>
      <c r="UIZ10" s="301"/>
      <c r="UJA10" s="301"/>
      <c r="UJB10" s="301"/>
      <c r="UJC10" s="301"/>
      <c r="UJD10" s="301"/>
      <c r="UJE10" s="301"/>
      <c r="UJF10" s="301"/>
      <c r="UJG10" s="301"/>
      <c r="UJH10" s="301"/>
      <c r="UJI10" s="301"/>
      <c r="UJJ10" s="301"/>
      <c r="UJK10" s="301"/>
      <c r="UJL10" s="301"/>
      <c r="UJM10" s="301"/>
      <c r="UJN10" s="301"/>
      <c r="UJO10" s="301"/>
      <c r="UJP10" s="301"/>
      <c r="UJQ10" s="301"/>
      <c r="UJR10" s="301"/>
      <c r="UJS10" s="301"/>
      <c r="UJT10" s="301"/>
      <c r="UJU10" s="301"/>
      <c r="UJV10" s="301"/>
      <c r="UJW10" s="301"/>
      <c r="UJX10" s="301"/>
      <c r="UJY10" s="301"/>
      <c r="UJZ10" s="301"/>
      <c r="UKA10" s="301"/>
      <c r="UKB10" s="301"/>
      <c r="UKC10" s="301"/>
      <c r="UKD10" s="301"/>
      <c r="UKE10" s="301"/>
      <c r="UKF10" s="301"/>
      <c r="UKG10" s="301"/>
      <c r="UKH10" s="301"/>
      <c r="UKI10" s="301"/>
      <c r="UKJ10" s="301"/>
      <c r="UKK10" s="301"/>
      <c r="UKL10" s="301"/>
      <c r="UKM10" s="301"/>
      <c r="UKN10" s="301"/>
      <c r="UKO10" s="301"/>
      <c r="UKP10" s="301"/>
      <c r="UKQ10" s="301"/>
      <c r="UKR10" s="301"/>
      <c r="UKS10" s="301"/>
      <c r="UKT10" s="301"/>
      <c r="UKU10" s="301"/>
      <c r="UKV10" s="301"/>
      <c r="UKW10" s="301"/>
      <c r="UKX10" s="301"/>
      <c r="UKY10" s="301"/>
      <c r="UKZ10" s="301"/>
      <c r="ULA10" s="301"/>
      <c r="ULB10" s="301"/>
      <c r="ULC10" s="301"/>
      <c r="ULD10" s="301"/>
      <c r="ULE10" s="301"/>
      <c r="ULF10" s="301"/>
      <c r="ULG10" s="301"/>
      <c r="ULH10" s="301"/>
      <c r="ULI10" s="301"/>
      <c r="ULJ10" s="301"/>
      <c r="ULK10" s="301"/>
      <c r="ULL10" s="301"/>
      <c r="ULM10" s="301"/>
      <c r="ULN10" s="301"/>
      <c r="ULO10" s="301"/>
      <c r="ULP10" s="301"/>
      <c r="ULQ10" s="301"/>
      <c r="ULR10" s="301"/>
      <c r="ULS10" s="301"/>
      <c r="ULT10" s="301"/>
      <c r="ULU10" s="301"/>
      <c r="ULV10" s="301"/>
      <c r="ULW10" s="301"/>
      <c r="ULX10" s="301"/>
      <c r="ULY10" s="301"/>
      <c r="ULZ10" s="301"/>
      <c r="UMA10" s="301"/>
      <c r="UMB10" s="301"/>
      <c r="UMC10" s="301"/>
      <c r="UMD10" s="301"/>
      <c r="UME10" s="301"/>
      <c r="UMF10" s="301"/>
      <c r="UMG10" s="301"/>
      <c r="UMH10" s="301"/>
      <c r="UMI10" s="301"/>
      <c r="UMJ10" s="301"/>
      <c r="UMK10" s="301"/>
      <c r="UML10" s="301"/>
      <c r="UMM10" s="301"/>
      <c r="UMN10" s="301"/>
      <c r="UMO10" s="301"/>
      <c r="UMP10" s="301"/>
      <c r="UMQ10" s="301"/>
      <c r="UMR10" s="301"/>
      <c r="UMS10" s="301"/>
      <c r="UMT10" s="301"/>
      <c r="UMU10" s="301"/>
      <c r="UMV10" s="301"/>
      <c r="UMW10" s="301"/>
      <c r="UMX10" s="301"/>
      <c r="UMY10" s="301"/>
      <c r="UMZ10" s="301"/>
      <c r="UNA10" s="301"/>
      <c r="UNB10" s="301"/>
      <c r="UNC10" s="301"/>
      <c r="UND10" s="301"/>
      <c r="UNE10" s="301"/>
      <c r="UNF10" s="301"/>
      <c r="UNG10" s="301"/>
      <c r="UNH10" s="301"/>
      <c r="UNI10" s="301"/>
      <c r="UNJ10" s="301"/>
      <c r="UNK10" s="301"/>
      <c r="UNL10" s="301"/>
      <c r="UNM10" s="301"/>
      <c r="UNN10" s="301"/>
      <c r="UNO10" s="301"/>
      <c r="UNP10" s="301"/>
      <c r="UNQ10" s="301"/>
      <c r="UNR10" s="301"/>
      <c r="UNS10" s="301"/>
      <c r="UNT10" s="301"/>
      <c r="UNU10" s="301"/>
      <c r="UNV10" s="301"/>
      <c r="UNW10" s="301"/>
      <c r="UNX10" s="301"/>
      <c r="UNY10" s="301"/>
      <c r="UNZ10" s="301"/>
      <c r="UOA10" s="301"/>
      <c r="UOB10" s="301"/>
      <c r="UOC10" s="301"/>
      <c r="UOD10" s="301"/>
      <c r="UOE10" s="301"/>
      <c r="UOF10" s="301"/>
      <c r="UOG10" s="301"/>
      <c r="UOH10" s="301"/>
      <c r="UOI10" s="301"/>
      <c r="UOJ10" s="301"/>
      <c r="UOK10" s="301"/>
      <c r="UOL10" s="301"/>
      <c r="UOM10" s="301"/>
      <c r="UON10" s="301"/>
      <c r="UOO10" s="301"/>
      <c r="UOP10" s="301"/>
      <c r="UOQ10" s="301"/>
      <c r="UOR10" s="301"/>
      <c r="UOS10" s="301"/>
      <c r="UOT10" s="301"/>
      <c r="UOU10" s="301"/>
      <c r="UOV10" s="301"/>
      <c r="UOW10" s="301"/>
      <c r="UOX10" s="301"/>
      <c r="UOY10" s="301"/>
      <c r="UOZ10" s="301"/>
      <c r="UPA10" s="301"/>
      <c r="UPB10" s="301"/>
      <c r="UPC10" s="301"/>
      <c r="UPD10" s="301"/>
      <c r="UPE10" s="301"/>
      <c r="UPF10" s="301"/>
      <c r="UPG10" s="301"/>
      <c r="UPH10" s="301"/>
      <c r="UPI10" s="301"/>
      <c r="UPJ10" s="301"/>
      <c r="UPK10" s="301"/>
      <c r="UPL10" s="301"/>
      <c r="UPM10" s="301"/>
      <c r="UPN10" s="301"/>
      <c r="UPO10" s="301"/>
      <c r="UPP10" s="301"/>
      <c r="UPQ10" s="301"/>
      <c r="UPR10" s="301"/>
      <c r="UPS10" s="301"/>
      <c r="UPT10" s="301"/>
      <c r="UPU10" s="301"/>
      <c r="UPV10" s="301"/>
      <c r="UPW10" s="301"/>
      <c r="UPX10" s="301"/>
      <c r="UPY10" s="301"/>
      <c r="UPZ10" s="301"/>
      <c r="UQA10" s="301"/>
      <c r="UQB10" s="301"/>
      <c r="UQC10" s="301"/>
      <c r="UQD10" s="301"/>
      <c r="UQE10" s="301"/>
      <c r="UQF10" s="301"/>
      <c r="UQG10" s="301"/>
      <c r="UQH10" s="301"/>
      <c r="UQI10" s="301"/>
      <c r="UQJ10" s="301"/>
      <c r="UQK10" s="301"/>
      <c r="UQL10" s="301"/>
      <c r="UQM10" s="301"/>
      <c r="UQN10" s="301"/>
      <c r="UQO10" s="301"/>
      <c r="UQP10" s="301"/>
      <c r="UQQ10" s="301"/>
      <c r="UQR10" s="301"/>
      <c r="UQS10" s="301"/>
      <c r="UQT10" s="301"/>
      <c r="UQU10" s="301"/>
      <c r="UQV10" s="301"/>
      <c r="UQW10" s="301"/>
      <c r="UQX10" s="301"/>
      <c r="UQY10" s="301"/>
      <c r="UQZ10" s="301"/>
      <c r="URA10" s="301"/>
      <c r="URB10" s="301"/>
      <c r="URC10" s="301"/>
      <c r="URD10" s="301"/>
      <c r="URE10" s="301"/>
      <c r="URF10" s="301"/>
      <c r="URG10" s="301"/>
      <c r="URH10" s="301"/>
      <c r="URI10" s="301"/>
      <c r="URJ10" s="301"/>
      <c r="URK10" s="301"/>
      <c r="URL10" s="301"/>
      <c r="URM10" s="301"/>
      <c r="URN10" s="301"/>
      <c r="URO10" s="301"/>
      <c r="URP10" s="301"/>
      <c r="URQ10" s="301"/>
      <c r="URR10" s="301"/>
      <c r="URS10" s="301"/>
      <c r="URT10" s="301"/>
      <c r="URU10" s="301"/>
      <c r="URV10" s="301"/>
      <c r="URW10" s="301"/>
      <c r="URX10" s="301"/>
      <c r="URY10" s="301"/>
      <c r="URZ10" s="301"/>
      <c r="USA10" s="301"/>
      <c r="USB10" s="301"/>
      <c r="USC10" s="301"/>
      <c r="USD10" s="301"/>
      <c r="USE10" s="301"/>
      <c r="USF10" s="301"/>
      <c r="USG10" s="301"/>
      <c r="USH10" s="301"/>
      <c r="USI10" s="301"/>
      <c r="USJ10" s="301"/>
      <c r="USK10" s="301"/>
      <c r="USL10" s="301"/>
      <c r="USM10" s="301"/>
      <c r="USN10" s="301"/>
      <c r="USO10" s="301"/>
      <c r="USP10" s="301"/>
      <c r="USQ10" s="301"/>
      <c r="USR10" s="301"/>
      <c r="USS10" s="301"/>
      <c r="UST10" s="301"/>
      <c r="USU10" s="301"/>
      <c r="USV10" s="301"/>
      <c r="USW10" s="301"/>
      <c r="USX10" s="301"/>
      <c r="USY10" s="301"/>
      <c r="USZ10" s="301"/>
      <c r="UTA10" s="301"/>
      <c r="UTB10" s="301"/>
      <c r="UTC10" s="301"/>
      <c r="UTD10" s="301"/>
      <c r="UTE10" s="301"/>
      <c r="UTF10" s="301"/>
      <c r="UTG10" s="301"/>
      <c r="UTH10" s="301"/>
      <c r="UTI10" s="301"/>
      <c r="UTJ10" s="301"/>
      <c r="UTK10" s="301"/>
      <c r="UTL10" s="301"/>
      <c r="UTM10" s="301"/>
      <c r="UTN10" s="301"/>
      <c r="UTO10" s="301"/>
      <c r="UTP10" s="301"/>
      <c r="UTQ10" s="301"/>
      <c r="UTR10" s="301"/>
      <c r="UTS10" s="301"/>
      <c r="UTT10" s="301"/>
      <c r="UTU10" s="301"/>
      <c r="UTV10" s="301"/>
      <c r="UTW10" s="301"/>
      <c r="UTX10" s="301"/>
      <c r="UTY10" s="301"/>
      <c r="UTZ10" s="301"/>
      <c r="UUA10" s="301"/>
      <c r="UUB10" s="301"/>
      <c r="UUC10" s="301"/>
      <c r="UUD10" s="301"/>
      <c r="UUE10" s="301"/>
      <c r="UUF10" s="301"/>
      <c r="UUG10" s="301"/>
      <c r="UUH10" s="301"/>
      <c r="UUI10" s="301"/>
      <c r="UUJ10" s="301"/>
      <c r="UUK10" s="301"/>
      <c r="UUL10" s="301"/>
      <c r="UUM10" s="301"/>
      <c r="UUN10" s="301"/>
      <c r="UUO10" s="301"/>
      <c r="UUP10" s="301"/>
      <c r="UUQ10" s="301"/>
      <c r="UUR10" s="301"/>
      <c r="UUS10" s="301"/>
      <c r="UUT10" s="301"/>
      <c r="UUU10" s="301"/>
      <c r="UUV10" s="301"/>
      <c r="UUW10" s="301"/>
      <c r="UUX10" s="301"/>
      <c r="UUY10" s="301"/>
      <c r="UUZ10" s="301"/>
      <c r="UVA10" s="301"/>
      <c r="UVB10" s="301"/>
      <c r="UVC10" s="301"/>
      <c r="UVD10" s="301"/>
      <c r="UVE10" s="301"/>
      <c r="UVF10" s="301"/>
      <c r="UVG10" s="301"/>
      <c r="UVH10" s="301"/>
      <c r="UVI10" s="301"/>
      <c r="UVJ10" s="301"/>
      <c r="UVK10" s="301"/>
      <c r="UVL10" s="301"/>
      <c r="UVM10" s="301"/>
      <c r="UVN10" s="301"/>
      <c r="UVO10" s="301"/>
      <c r="UVP10" s="301"/>
      <c r="UVQ10" s="301"/>
      <c r="UVR10" s="301"/>
      <c r="UVS10" s="301"/>
      <c r="UVT10" s="301"/>
      <c r="UVU10" s="301"/>
      <c r="UVV10" s="301"/>
      <c r="UVW10" s="301"/>
      <c r="UVX10" s="301"/>
      <c r="UVY10" s="301"/>
      <c r="UVZ10" s="301"/>
      <c r="UWA10" s="301"/>
      <c r="UWB10" s="301"/>
      <c r="UWC10" s="301"/>
      <c r="UWD10" s="301"/>
      <c r="UWE10" s="301"/>
      <c r="UWF10" s="301"/>
      <c r="UWG10" s="301"/>
      <c r="UWH10" s="301"/>
      <c r="UWI10" s="301"/>
      <c r="UWJ10" s="301"/>
      <c r="UWK10" s="301"/>
      <c r="UWL10" s="301"/>
      <c r="UWM10" s="301"/>
      <c r="UWN10" s="301"/>
      <c r="UWO10" s="301"/>
      <c r="UWP10" s="301"/>
      <c r="UWQ10" s="301"/>
      <c r="UWR10" s="301"/>
      <c r="UWS10" s="301"/>
      <c r="UWT10" s="301"/>
      <c r="UWU10" s="301"/>
      <c r="UWV10" s="301"/>
      <c r="UWW10" s="301"/>
      <c r="UWX10" s="301"/>
      <c r="UWY10" s="301"/>
      <c r="UWZ10" s="301"/>
      <c r="UXA10" s="301"/>
      <c r="UXB10" s="301"/>
      <c r="UXC10" s="301"/>
      <c r="UXD10" s="301"/>
      <c r="UXE10" s="301"/>
      <c r="UXF10" s="301"/>
      <c r="UXG10" s="301"/>
      <c r="UXH10" s="301"/>
      <c r="UXI10" s="301"/>
      <c r="UXJ10" s="301"/>
      <c r="UXK10" s="301"/>
      <c r="UXL10" s="301"/>
      <c r="UXM10" s="301"/>
      <c r="UXN10" s="301"/>
      <c r="UXO10" s="301"/>
      <c r="UXP10" s="301"/>
      <c r="UXQ10" s="301"/>
      <c r="UXR10" s="301"/>
      <c r="UXS10" s="301"/>
      <c r="UXT10" s="301"/>
      <c r="UXU10" s="301"/>
      <c r="UXV10" s="301"/>
      <c r="UXW10" s="301"/>
      <c r="UXX10" s="301"/>
      <c r="UXY10" s="301"/>
      <c r="UXZ10" s="301"/>
      <c r="UYA10" s="301"/>
      <c r="UYB10" s="301"/>
      <c r="UYC10" s="301"/>
      <c r="UYD10" s="301"/>
      <c r="UYE10" s="301"/>
      <c r="UYF10" s="301"/>
      <c r="UYG10" s="301"/>
      <c r="UYH10" s="301"/>
      <c r="UYI10" s="301"/>
      <c r="UYJ10" s="301"/>
      <c r="UYK10" s="301"/>
      <c r="UYL10" s="301"/>
      <c r="UYM10" s="301"/>
      <c r="UYN10" s="301"/>
      <c r="UYO10" s="301"/>
      <c r="UYP10" s="301"/>
      <c r="UYQ10" s="301"/>
      <c r="UYR10" s="301"/>
      <c r="UYS10" s="301"/>
      <c r="UYT10" s="301"/>
      <c r="UYU10" s="301"/>
      <c r="UYV10" s="301"/>
      <c r="UYW10" s="301"/>
      <c r="UYX10" s="301"/>
      <c r="UYY10" s="301"/>
      <c r="UYZ10" s="301"/>
      <c r="UZA10" s="301"/>
      <c r="UZB10" s="301"/>
      <c r="UZC10" s="301"/>
      <c r="UZD10" s="301"/>
      <c r="UZE10" s="301"/>
      <c r="UZF10" s="301"/>
      <c r="UZG10" s="301"/>
      <c r="UZH10" s="301"/>
      <c r="UZI10" s="301"/>
      <c r="UZJ10" s="301"/>
      <c r="UZK10" s="301"/>
      <c r="UZL10" s="301"/>
      <c r="UZM10" s="301"/>
      <c r="UZN10" s="301"/>
      <c r="UZO10" s="301"/>
      <c r="UZP10" s="301"/>
      <c r="UZQ10" s="301"/>
      <c r="UZR10" s="301"/>
      <c r="UZS10" s="301"/>
      <c r="UZT10" s="301"/>
      <c r="UZU10" s="301"/>
      <c r="UZV10" s="301"/>
      <c r="UZW10" s="301"/>
      <c r="UZX10" s="301"/>
      <c r="UZY10" s="301"/>
      <c r="UZZ10" s="301"/>
      <c r="VAA10" s="301"/>
      <c r="VAB10" s="301"/>
      <c r="VAC10" s="301"/>
      <c r="VAD10" s="301"/>
      <c r="VAE10" s="301"/>
      <c r="VAF10" s="301"/>
      <c r="VAG10" s="301"/>
      <c r="VAH10" s="301"/>
      <c r="VAI10" s="301"/>
      <c r="VAJ10" s="301"/>
      <c r="VAK10" s="301"/>
      <c r="VAL10" s="301"/>
      <c r="VAM10" s="301"/>
      <c r="VAN10" s="301"/>
      <c r="VAO10" s="301"/>
      <c r="VAP10" s="301"/>
      <c r="VAQ10" s="301"/>
      <c r="VAR10" s="301"/>
      <c r="VAS10" s="301"/>
      <c r="VAT10" s="301"/>
      <c r="VAU10" s="301"/>
      <c r="VAV10" s="301"/>
      <c r="VAW10" s="301"/>
      <c r="VAX10" s="301"/>
      <c r="VAY10" s="301"/>
      <c r="VAZ10" s="301"/>
      <c r="VBA10" s="301"/>
      <c r="VBB10" s="301"/>
      <c r="VBC10" s="301"/>
      <c r="VBD10" s="301"/>
      <c r="VBE10" s="301"/>
      <c r="VBF10" s="301"/>
      <c r="VBG10" s="301"/>
      <c r="VBH10" s="301"/>
      <c r="VBI10" s="301"/>
      <c r="VBJ10" s="301"/>
      <c r="VBK10" s="301"/>
      <c r="VBL10" s="301"/>
      <c r="VBM10" s="301"/>
      <c r="VBN10" s="301"/>
      <c r="VBO10" s="301"/>
      <c r="VBP10" s="301"/>
      <c r="VBQ10" s="301"/>
      <c r="VBR10" s="301"/>
      <c r="VBS10" s="301"/>
      <c r="VBT10" s="301"/>
      <c r="VBU10" s="301"/>
      <c r="VBV10" s="301"/>
      <c r="VBW10" s="301"/>
      <c r="VBX10" s="301"/>
      <c r="VBY10" s="301"/>
      <c r="VBZ10" s="301"/>
      <c r="VCA10" s="301"/>
      <c r="VCB10" s="301"/>
      <c r="VCC10" s="301"/>
      <c r="VCD10" s="301"/>
      <c r="VCE10" s="301"/>
      <c r="VCF10" s="301"/>
      <c r="VCG10" s="301"/>
      <c r="VCH10" s="301"/>
      <c r="VCI10" s="301"/>
      <c r="VCJ10" s="301"/>
      <c r="VCK10" s="301"/>
      <c r="VCL10" s="301"/>
      <c r="VCM10" s="301"/>
      <c r="VCN10" s="301"/>
      <c r="VCO10" s="301"/>
      <c r="VCP10" s="301"/>
      <c r="VCQ10" s="301"/>
      <c r="VCR10" s="301"/>
      <c r="VCS10" s="301"/>
      <c r="VCT10" s="301"/>
      <c r="VCU10" s="301"/>
      <c r="VCV10" s="301"/>
      <c r="VCW10" s="301"/>
      <c r="VCX10" s="301"/>
      <c r="VCY10" s="301"/>
      <c r="VCZ10" s="301"/>
      <c r="VDA10" s="301"/>
      <c r="VDB10" s="301"/>
      <c r="VDC10" s="301"/>
      <c r="VDD10" s="301"/>
      <c r="VDE10" s="301"/>
      <c r="VDF10" s="301"/>
      <c r="VDG10" s="301"/>
      <c r="VDH10" s="301"/>
      <c r="VDI10" s="301"/>
      <c r="VDJ10" s="301"/>
      <c r="VDK10" s="301"/>
      <c r="VDL10" s="301"/>
      <c r="VDM10" s="301"/>
      <c r="VDN10" s="301"/>
      <c r="VDO10" s="301"/>
      <c r="VDP10" s="301"/>
      <c r="VDQ10" s="301"/>
      <c r="VDR10" s="301"/>
      <c r="VDS10" s="301"/>
      <c r="VDT10" s="301"/>
      <c r="VDU10" s="301"/>
      <c r="VDV10" s="301"/>
      <c r="VDW10" s="301"/>
      <c r="VDX10" s="301"/>
      <c r="VDY10" s="301"/>
      <c r="VDZ10" s="301"/>
      <c r="VEA10" s="301"/>
      <c r="VEB10" s="301"/>
      <c r="VEC10" s="301"/>
      <c r="VED10" s="301"/>
      <c r="VEE10" s="301"/>
      <c r="VEF10" s="301"/>
      <c r="VEG10" s="301"/>
      <c r="VEH10" s="301"/>
      <c r="VEI10" s="301"/>
      <c r="VEJ10" s="301"/>
      <c r="VEK10" s="301"/>
      <c r="VEL10" s="301"/>
      <c r="VEM10" s="301"/>
      <c r="VEN10" s="301"/>
      <c r="VEO10" s="301"/>
      <c r="VEP10" s="301"/>
      <c r="VEQ10" s="301"/>
      <c r="VER10" s="301"/>
      <c r="VES10" s="301"/>
      <c r="VET10" s="301"/>
      <c r="VEU10" s="301"/>
      <c r="VEV10" s="301"/>
      <c r="VEW10" s="301"/>
      <c r="VEX10" s="301"/>
      <c r="VEY10" s="301"/>
      <c r="VEZ10" s="301"/>
      <c r="VFA10" s="301"/>
      <c r="VFB10" s="301"/>
      <c r="VFC10" s="301"/>
      <c r="VFD10" s="301"/>
      <c r="VFE10" s="301"/>
      <c r="VFF10" s="301"/>
      <c r="VFG10" s="301"/>
      <c r="VFH10" s="301"/>
      <c r="VFI10" s="301"/>
      <c r="VFJ10" s="301"/>
      <c r="VFK10" s="301"/>
      <c r="VFL10" s="301"/>
      <c r="VFM10" s="301"/>
      <c r="VFN10" s="301"/>
      <c r="VFO10" s="301"/>
      <c r="VFP10" s="301"/>
      <c r="VFQ10" s="301"/>
      <c r="VFR10" s="301"/>
      <c r="VFS10" s="301"/>
      <c r="VFT10" s="301"/>
      <c r="VFU10" s="301"/>
      <c r="VFV10" s="301"/>
      <c r="VFW10" s="301"/>
      <c r="VFX10" s="301"/>
      <c r="VFY10" s="301"/>
      <c r="VFZ10" s="301"/>
      <c r="VGA10" s="301"/>
      <c r="VGB10" s="301"/>
      <c r="VGC10" s="301"/>
      <c r="VGD10" s="301"/>
      <c r="VGE10" s="301"/>
      <c r="VGF10" s="301"/>
      <c r="VGG10" s="301"/>
      <c r="VGH10" s="301"/>
      <c r="VGI10" s="301"/>
      <c r="VGJ10" s="301"/>
      <c r="VGK10" s="301"/>
      <c r="VGL10" s="301"/>
      <c r="VGM10" s="301"/>
      <c r="VGN10" s="301"/>
      <c r="VGO10" s="301"/>
      <c r="VGP10" s="301"/>
      <c r="VGQ10" s="301"/>
      <c r="VGR10" s="301"/>
      <c r="VGS10" s="301"/>
      <c r="VGT10" s="301"/>
      <c r="VGU10" s="301"/>
      <c r="VGV10" s="301"/>
      <c r="VGW10" s="301"/>
      <c r="VGX10" s="301"/>
      <c r="VGY10" s="301"/>
      <c r="VGZ10" s="301"/>
      <c r="VHA10" s="301"/>
      <c r="VHB10" s="301"/>
      <c r="VHC10" s="301"/>
      <c r="VHD10" s="301"/>
      <c r="VHE10" s="301"/>
      <c r="VHF10" s="301"/>
      <c r="VHG10" s="301"/>
      <c r="VHH10" s="301"/>
      <c r="VHI10" s="301"/>
      <c r="VHJ10" s="301"/>
      <c r="VHK10" s="301"/>
      <c r="VHL10" s="301"/>
      <c r="VHM10" s="301"/>
      <c r="VHN10" s="301"/>
      <c r="VHO10" s="301"/>
      <c r="VHP10" s="301"/>
      <c r="VHQ10" s="301"/>
      <c r="VHR10" s="301"/>
      <c r="VHS10" s="301"/>
      <c r="VHT10" s="301"/>
      <c r="VHU10" s="301"/>
      <c r="VHV10" s="301"/>
      <c r="VHW10" s="301"/>
      <c r="VHX10" s="301"/>
      <c r="VHY10" s="301"/>
      <c r="VHZ10" s="301"/>
      <c r="VIA10" s="301"/>
      <c r="VIB10" s="301"/>
      <c r="VIC10" s="301"/>
      <c r="VID10" s="301"/>
      <c r="VIE10" s="301"/>
      <c r="VIF10" s="301"/>
      <c r="VIG10" s="301"/>
      <c r="VIH10" s="301"/>
      <c r="VII10" s="301"/>
      <c r="VIJ10" s="301"/>
      <c r="VIK10" s="301"/>
      <c r="VIL10" s="301"/>
      <c r="VIM10" s="301"/>
      <c r="VIN10" s="301"/>
      <c r="VIO10" s="301"/>
      <c r="VIP10" s="301"/>
      <c r="VIQ10" s="301"/>
      <c r="VIR10" s="301"/>
      <c r="VIS10" s="301"/>
      <c r="VIT10" s="301"/>
      <c r="VIU10" s="301"/>
      <c r="VIV10" s="301"/>
      <c r="VIW10" s="301"/>
      <c r="VIX10" s="301"/>
      <c r="VIY10" s="301"/>
      <c r="VIZ10" s="301"/>
      <c r="VJA10" s="301"/>
      <c r="VJB10" s="301"/>
      <c r="VJC10" s="301"/>
      <c r="VJD10" s="301"/>
      <c r="VJE10" s="301"/>
      <c r="VJF10" s="301"/>
      <c r="VJG10" s="301"/>
      <c r="VJH10" s="301"/>
      <c r="VJI10" s="301"/>
      <c r="VJJ10" s="301"/>
      <c r="VJK10" s="301"/>
      <c r="VJL10" s="301"/>
      <c r="VJM10" s="301"/>
      <c r="VJN10" s="301"/>
      <c r="VJO10" s="301"/>
      <c r="VJP10" s="301"/>
      <c r="VJQ10" s="301"/>
      <c r="VJR10" s="301"/>
      <c r="VJS10" s="301"/>
      <c r="VJT10" s="301"/>
      <c r="VJU10" s="301"/>
      <c r="VJV10" s="301"/>
      <c r="VJW10" s="301"/>
      <c r="VJX10" s="301"/>
      <c r="VJY10" s="301"/>
      <c r="VJZ10" s="301"/>
      <c r="VKA10" s="301"/>
      <c r="VKB10" s="301"/>
      <c r="VKC10" s="301"/>
      <c r="VKD10" s="301"/>
      <c r="VKE10" s="301"/>
      <c r="VKF10" s="301"/>
      <c r="VKG10" s="301"/>
      <c r="VKH10" s="301"/>
      <c r="VKI10" s="301"/>
      <c r="VKJ10" s="301"/>
      <c r="VKK10" s="301"/>
      <c r="VKL10" s="301"/>
      <c r="VKM10" s="301"/>
      <c r="VKN10" s="301"/>
      <c r="VKO10" s="301"/>
      <c r="VKP10" s="301"/>
      <c r="VKQ10" s="301"/>
      <c r="VKR10" s="301"/>
      <c r="VKS10" s="301"/>
      <c r="VKT10" s="301"/>
      <c r="VKU10" s="301"/>
      <c r="VKV10" s="301"/>
      <c r="VKW10" s="301"/>
      <c r="VKX10" s="301"/>
      <c r="VKY10" s="301"/>
      <c r="VKZ10" s="301"/>
      <c r="VLA10" s="301"/>
      <c r="VLB10" s="301"/>
      <c r="VLC10" s="301"/>
      <c r="VLD10" s="301"/>
      <c r="VLE10" s="301"/>
      <c r="VLF10" s="301"/>
      <c r="VLG10" s="301"/>
      <c r="VLH10" s="301"/>
      <c r="VLI10" s="301"/>
      <c r="VLJ10" s="301"/>
      <c r="VLK10" s="301"/>
      <c r="VLL10" s="301"/>
      <c r="VLM10" s="301"/>
      <c r="VLN10" s="301"/>
      <c r="VLO10" s="301"/>
      <c r="VLP10" s="301"/>
      <c r="VLQ10" s="301"/>
      <c r="VLR10" s="301"/>
      <c r="VLS10" s="301"/>
      <c r="VLT10" s="301"/>
      <c r="VLU10" s="301"/>
      <c r="VLV10" s="301"/>
      <c r="VLW10" s="301"/>
      <c r="VLX10" s="301"/>
      <c r="VLY10" s="301"/>
      <c r="VLZ10" s="301"/>
      <c r="VMA10" s="301"/>
      <c r="VMB10" s="301"/>
      <c r="VMC10" s="301"/>
      <c r="VMD10" s="301"/>
      <c r="VME10" s="301"/>
      <c r="VMF10" s="301"/>
      <c r="VMG10" s="301"/>
      <c r="VMH10" s="301"/>
      <c r="VMI10" s="301"/>
      <c r="VMJ10" s="301"/>
      <c r="VMK10" s="301"/>
      <c r="VML10" s="301"/>
      <c r="VMM10" s="301"/>
      <c r="VMN10" s="301"/>
      <c r="VMO10" s="301"/>
      <c r="VMP10" s="301"/>
      <c r="VMQ10" s="301"/>
      <c r="VMR10" s="301"/>
      <c r="VMS10" s="301"/>
      <c r="VMT10" s="301"/>
      <c r="VMU10" s="301"/>
      <c r="VMV10" s="301"/>
      <c r="VMW10" s="301"/>
      <c r="VMX10" s="301"/>
      <c r="VMY10" s="301"/>
      <c r="VMZ10" s="301"/>
      <c r="VNA10" s="301"/>
      <c r="VNB10" s="301"/>
      <c r="VNC10" s="301"/>
      <c r="VND10" s="301"/>
      <c r="VNE10" s="301"/>
      <c r="VNF10" s="301"/>
      <c r="VNG10" s="301"/>
      <c r="VNH10" s="301"/>
      <c r="VNI10" s="301"/>
      <c r="VNJ10" s="301"/>
      <c r="VNK10" s="301"/>
      <c r="VNL10" s="301"/>
      <c r="VNM10" s="301"/>
      <c r="VNN10" s="301"/>
      <c r="VNO10" s="301"/>
      <c r="VNP10" s="301"/>
      <c r="VNQ10" s="301"/>
      <c r="VNR10" s="301"/>
      <c r="VNS10" s="301"/>
      <c r="VNT10" s="301"/>
      <c r="VNU10" s="301"/>
      <c r="VNV10" s="301"/>
      <c r="VNW10" s="301"/>
      <c r="VNX10" s="301"/>
      <c r="VNY10" s="301"/>
      <c r="VNZ10" s="301"/>
      <c r="VOA10" s="301"/>
      <c r="VOB10" s="301"/>
      <c r="VOC10" s="301"/>
      <c r="VOD10" s="301"/>
      <c r="VOE10" s="301"/>
      <c r="VOF10" s="301"/>
      <c r="VOG10" s="301"/>
      <c r="VOH10" s="301"/>
      <c r="VOI10" s="301"/>
      <c r="VOJ10" s="301"/>
      <c r="VOK10" s="301"/>
      <c r="VOL10" s="301"/>
      <c r="VOM10" s="301"/>
      <c r="VON10" s="301"/>
      <c r="VOO10" s="301"/>
      <c r="VOP10" s="301"/>
      <c r="VOQ10" s="301"/>
      <c r="VOR10" s="301"/>
      <c r="VOS10" s="301"/>
      <c r="VOT10" s="301"/>
      <c r="VOU10" s="301"/>
      <c r="VOV10" s="301"/>
      <c r="VOW10" s="301"/>
      <c r="VOX10" s="301"/>
      <c r="VOY10" s="301"/>
      <c r="VOZ10" s="301"/>
      <c r="VPA10" s="301"/>
      <c r="VPB10" s="301"/>
      <c r="VPC10" s="301"/>
      <c r="VPD10" s="301"/>
      <c r="VPE10" s="301"/>
      <c r="VPF10" s="301"/>
      <c r="VPG10" s="301"/>
      <c r="VPH10" s="301"/>
      <c r="VPI10" s="301"/>
      <c r="VPJ10" s="301"/>
      <c r="VPK10" s="301"/>
      <c r="VPL10" s="301"/>
      <c r="VPM10" s="301"/>
      <c r="VPN10" s="301"/>
      <c r="VPO10" s="301"/>
      <c r="VPP10" s="301"/>
      <c r="VPQ10" s="301"/>
      <c r="VPR10" s="301"/>
      <c r="VPS10" s="301"/>
      <c r="VPT10" s="301"/>
      <c r="VPU10" s="301"/>
      <c r="VPV10" s="301"/>
      <c r="VPW10" s="301"/>
      <c r="VPX10" s="301"/>
      <c r="VPY10" s="301"/>
      <c r="VPZ10" s="301"/>
      <c r="VQA10" s="301"/>
      <c r="VQB10" s="301"/>
      <c r="VQC10" s="301"/>
      <c r="VQD10" s="301"/>
      <c r="VQE10" s="301"/>
      <c r="VQF10" s="301"/>
      <c r="VQG10" s="301"/>
      <c r="VQH10" s="301"/>
      <c r="VQI10" s="301"/>
      <c r="VQJ10" s="301"/>
      <c r="VQK10" s="301"/>
      <c r="VQL10" s="301"/>
      <c r="VQM10" s="301"/>
      <c r="VQN10" s="301"/>
      <c r="VQO10" s="301"/>
      <c r="VQP10" s="301"/>
      <c r="VQQ10" s="301"/>
      <c r="VQR10" s="301"/>
      <c r="VQS10" s="301"/>
      <c r="VQT10" s="301"/>
      <c r="VQU10" s="301"/>
      <c r="VQV10" s="301"/>
      <c r="VQW10" s="301"/>
      <c r="VQX10" s="301"/>
      <c r="VQY10" s="301"/>
      <c r="VQZ10" s="301"/>
      <c r="VRA10" s="301"/>
      <c r="VRB10" s="301"/>
      <c r="VRC10" s="301"/>
      <c r="VRD10" s="301"/>
      <c r="VRE10" s="301"/>
      <c r="VRF10" s="301"/>
      <c r="VRG10" s="301"/>
      <c r="VRH10" s="301"/>
      <c r="VRI10" s="301"/>
      <c r="VRJ10" s="301"/>
      <c r="VRK10" s="301"/>
      <c r="VRL10" s="301"/>
      <c r="VRM10" s="301"/>
      <c r="VRN10" s="301"/>
      <c r="VRO10" s="301"/>
      <c r="VRP10" s="301"/>
      <c r="VRQ10" s="301"/>
      <c r="VRR10" s="301"/>
      <c r="VRS10" s="301"/>
      <c r="VRT10" s="301"/>
      <c r="VRU10" s="301"/>
      <c r="VRV10" s="301"/>
      <c r="VRW10" s="301"/>
      <c r="VRX10" s="301"/>
      <c r="VRY10" s="301"/>
      <c r="VRZ10" s="301"/>
      <c r="VSA10" s="301"/>
      <c r="VSB10" s="301"/>
      <c r="VSC10" s="301"/>
      <c r="VSD10" s="301"/>
      <c r="VSE10" s="301"/>
      <c r="VSF10" s="301"/>
      <c r="VSG10" s="301"/>
      <c r="VSH10" s="301"/>
      <c r="VSI10" s="301"/>
      <c r="VSJ10" s="301"/>
      <c r="VSK10" s="301"/>
      <c r="VSL10" s="301"/>
      <c r="VSM10" s="301"/>
      <c r="VSN10" s="301"/>
      <c r="VSO10" s="301"/>
      <c r="VSP10" s="301"/>
      <c r="VSQ10" s="301"/>
      <c r="VSR10" s="301"/>
      <c r="VSS10" s="301"/>
      <c r="VST10" s="301"/>
      <c r="VSU10" s="301"/>
      <c r="VSV10" s="301"/>
      <c r="VSW10" s="301"/>
      <c r="VSX10" s="301"/>
      <c r="VSY10" s="301"/>
      <c r="VSZ10" s="301"/>
      <c r="VTA10" s="301"/>
      <c r="VTB10" s="301"/>
      <c r="VTC10" s="301"/>
      <c r="VTD10" s="301"/>
      <c r="VTE10" s="301"/>
      <c r="VTF10" s="301"/>
      <c r="VTG10" s="301"/>
      <c r="VTH10" s="301"/>
      <c r="VTI10" s="301"/>
      <c r="VTJ10" s="301"/>
      <c r="VTK10" s="301"/>
      <c r="VTL10" s="301"/>
      <c r="VTM10" s="301"/>
      <c r="VTN10" s="301"/>
      <c r="VTO10" s="301"/>
      <c r="VTP10" s="301"/>
      <c r="VTQ10" s="301"/>
      <c r="VTR10" s="301"/>
      <c r="VTS10" s="301"/>
      <c r="VTT10" s="301"/>
      <c r="VTU10" s="301"/>
      <c r="VTV10" s="301"/>
      <c r="VTW10" s="301"/>
      <c r="VTX10" s="301"/>
      <c r="VTY10" s="301"/>
      <c r="VTZ10" s="301"/>
      <c r="VUA10" s="301"/>
      <c r="VUB10" s="301"/>
      <c r="VUC10" s="301"/>
      <c r="VUD10" s="301"/>
      <c r="VUE10" s="301"/>
      <c r="VUF10" s="301"/>
      <c r="VUG10" s="301"/>
      <c r="VUH10" s="301"/>
      <c r="VUI10" s="301"/>
      <c r="VUJ10" s="301"/>
      <c r="VUK10" s="301"/>
      <c r="VUL10" s="301"/>
      <c r="VUM10" s="301"/>
      <c r="VUN10" s="301"/>
      <c r="VUO10" s="301"/>
      <c r="VUP10" s="301"/>
      <c r="VUQ10" s="301"/>
      <c r="VUR10" s="301"/>
      <c r="VUS10" s="301"/>
      <c r="VUT10" s="301"/>
      <c r="VUU10" s="301"/>
      <c r="VUV10" s="301"/>
      <c r="VUW10" s="301"/>
      <c r="VUX10" s="301"/>
      <c r="VUY10" s="301"/>
      <c r="VUZ10" s="301"/>
      <c r="VVA10" s="301"/>
      <c r="VVB10" s="301"/>
      <c r="VVC10" s="301"/>
      <c r="VVD10" s="301"/>
      <c r="VVE10" s="301"/>
      <c r="VVF10" s="301"/>
      <c r="VVG10" s="301"/>
      <c r="VVH10" s="301"/>
      <c r="VVI10" s="301"/>
      <c r="VVJ10" s="301"/>
      <c r="VVK10" s="301"/>
      <c r="VVL10" s="301"/>
      <c r="VVM10" s="301"/>
      <c r="VVN10" s="301"/>
      <c r="VVO10" s="301"/>
      <c r="VVP10" s="301"/>
      <c r="VVQ10" s="301"/>
      <c r="VVR10" s="301"/>
      <c r="VVS10" s="301"/>
      <c r="VVT10" s="301"/>
      <c r="VVU10" s="301"/>
      <c r="VVV10" s="301"/>
      <c r="VVW10" s="301"/>
      <c r="VVX10" s="301"/>
      <c r="VVY10" s="301"/>
      <c r="VVZ10" s="301"/>
      <c r="VWA10" s="301"/>
      <c r="VWB10" s="301"/>
      <c r="VWC10" s="301"/>
      <c r="VWD10" s="301"/>
      <c r="VWE10" s="301"/>
      <c r="VWF10" s="301"/>
      <c r="VWG10" s="301"/>
      <c r="VWH10" s="301"/>
      <c r="VWI10" s="301"/>
      <c r="VWJ10" s="301"/>
      <c r="VWK10" s="301"/>
      <c r="VWL10" s="301"/>
      <c r="VWM10" s="301"/>
      <c r="VWN10" s="301"/>
      <c r="VWO10" s="301"/>
      <c r="VWP10" s="301"/>
      <c r="VWQ10" s="301"/>
      <c r="VWR10" s="301"/>
      <c r="VWS10" s="301"/>
      <c r="VWT10" s="301"/>
      <c r="VWU10" s="301"/>
      <c r="VWV10" s="301"/>
      <c r="VWW10" s="301"/>
      <c r="VWX10" s="301"/>
      <c r="VWY10" s="301"/>
      <c r="VWZ10" s="301"/>
      <c r="VXA10" s="301"/>
      <c r="VXB10" s="301"/>
      <c r="VXC10" s="301"/>
      <c r="VXD10" s="301"/>
      <c r="VXE10" s="301"/>
      <c r="VXF10" s="301"/>
      <c r="VXG10" s="301"/>
      <c r="VXH10" s="301"/>
      <c r="VXI10" s="301"/>
      <c r="VXJ10" s="301"/>
      <c r="VXK10" s="301"/>
      <c r="VXL10" s="301"/>
      <c r="VXM10" s="301"/>
      <c r="VXN10" s="301"/>
      <c r="VXO10" s="301"/>
      <c r="VXP10" s="301"/>
      <c r="VXQ10" s="301"/>
      <c r="VXR10" s="301"/>
      <c r="VXS10" s="301"/>
      <c r="VXT10" s="301"/>
      <c r="VXU10" s="301"/>
      <c r="VXV10" s="301"/>
      <c r="VXW10" s="301"/>
      <c r="VXX10" s="301"/>
      <c r="VXY10" s="301"/>
      <c r="VXZ10" s="301"/>
      <c r="VYA10" s="301"/>
      <c r="VYB10" s="301"/>
      <c r="VYC10" s="301"/>
      <c r="VYD10" s="301"/>
      <c r="VYE10" s="301"/>
      <c r="VYF10" s="301"/>
      <c r="VYG10" s="301"/>
      <c r="VYH10" s="301"/>
      <c r="VYI10" s="301"/>
      <c r="VYJ10" s="301"/>
      <c r="VYK10" s="301"/>
      <c r="VYL10" s="301"/>
      <c r="VYM10" s="301"/>
      <c r="VYN10" s="301"/>
      <c r="VYO10" s="301"/>
      <c r="VYP10" s="301"/>
      <c r="VYQ10" s="301"/>
      <c r="VYR10" s="301"/>
      <c r="VYS10" s="301"/>
      <c r="VYT10" s="301"/>
      <c r="VYU10" s="301"/>
      <c r="VYV10" s="301"/>
      <c r="VYW10" s="301"/>
      <c r="VYX10" s="301"/>
      <c r="VYY10" s="301"/>
      <c r="VYZ10" s="301"/>
      <c r="VZA10" s="301"/>
      <c r="VZB10" s="301"/>
      <c r="VZC10" s="301"/>
      <c r="VZD10" s="301"/>
      <c r="VZE10" s="301"/>
      <c r="VZF10" s="301"/>
      <c r="VZG10" s="301"/>
      <c r="VZH10" s="301"/>
      <c r="VZI10" s="301"/>
      <c r="VZJ10" s="301"/>
      <c r="VZK10" s="301"/>
      <c r="VZL10" s="301"/>
      <c r="VZM10" s="301"/>
      <c r="VZN10" s="301"/>
      <c r="VZO10" s="301"/>
      <c r="VZP10" s="301"/>
      <c r="VZQ10" s="301"/>
      <c r="VZR10" s="301"/>
      <c r="VZS10" s="301"/>
      <c r="VZT10" s="301"/>
      <c r="VZU10" s="301"/>
      <c r="VZV10" s="301"/>
      <c r="VZW10" s="301"/>
      <c r="VZX10" s="301"/>
      <c r="VZY10" s="301"/>
      <c r="VZZ10" s="301"/>
      <c r="WAA10" s="301"/>
      <c r="WAB10" s="301"/>
      <c r="WAC10" s="301"/>
      <c r="WAD10" s="301"/>
      <c r="WAE10" s="301"/>
      <c r="WAF10" s="301"/>
      <c r="WAG10" s="301"/>
      <c r="WAH10" s="301"/>
      <c r="WAI10" s="301"/>
      <c r="WAJ10" s="301"/>
      <c r="WAK10" s="301"/>
      <c r="WAL10" s="301"/>
      <c r="WAM10" s="301"/>
      <c r="WAN10" s="301"/>
      <c r="WAO10" s="301"/>
      <c r="WAP10" s="301"/>
      <c r="WAQ10" s="301"/>
      <c r="WAR10" s="301"/>
      <c r="WAS10" s="301"/>
      <c r="WAT10" s="301"/>
      <c r="WAU10" s="301"/>
      <c r="WAV10" s="301"/>
      <c r="WAW10" s="301"/>
      <c r="WAX10" s="301"/>
      <c r="WAY10" s="301"/>
      <c r="WAZ10" s="301"/>
      <c r="WBA10" s="301"/>
      <c r="WBB10" s="301"/>
      <c r="WBC10" s="301"/>
      <c r="WBD10" s="301"/>
      <c r="WBE10" s="301"/>
      <c r="WBF10" s="301"/>
      <c r="WBG10" s="301"/>
      <c r="WBH10" s="301"/>
      <c r="WBI10" s="301"/>
      <c r="WBJ10" s="301"/>
      <c r="WBK10" s="301"/>
      <c r="WBL10" s="301"/>
      <c r="WBM10" s="301"/>
      <c r="WBN10" s="301"/>
      <c r="WBO10" s="301"/>
      <c r="WBP10" s="301"/>
      <c r="WBQ10" s="301"/>
      <c r="WBR10" s="301"/>
      <c r="WBS10" s="301"/>
      <c r="WBT10" s="301"/>
      <c r="WBU10" s="301"/>
      <c r="WBV10" s="301"/>
      <c r="WBW10" s="301"/>
      <c r="WBX10" s="301"/>
      <c r="WBY10" s="301"/>
      <c r="WBZ10" s="301"/>
      <c r="WCA10" s="301"/>
      <c r="WCB10" s="301"/>
      <c r="WCC10" s="301"/>
      <c r="WCD10" s="301"/>
      <c r="WCE10" s="301"/>
      <c r="WCF10" s="301"/>
      <c r="WCG10" s="301"/>
      <c r="WCH10" s="301"/>
      <c r="WCI10" s="301"/>
      <c r="WCJ10" s="301"/>
      <c r="WCK10" s="301"/>
      <c r="WCL10" s="301"/>
      <c r="WCM10" s="301"/>
      <c r="WCN10" s="301"/>
      <c r="WCO10" s="301"/>
      <c r="WCP10" s="301"/>
      <c r="WCQ10" s="301"/>
      <c r="WCR10" s="301"/>
      <c r="WCS10" s="301"/>
      <c r="WCT10" s="301"/>
      <c r="WCU10" s="301"/>
      <c r="WCV10" s="301"/>
      <c r="WCW10" s="301"/>
      <c r="WCX10" s="301"/>
      <c r="WCY10" s="301"/>
      <c r="WCZ10" s="301"/>
      <c r="WDA10" s="301"/>
      <c r="WDB10" s="301"/>
      <c r="WDC10" s="301"/>
      <c r="WDD10" s="301"/>
      <c r="WDE10" s="301"/>
      <c r="WDF10" s="301"/>
      <c r="WDG10" s="301"/>
      <c r="WDH10" s="301"/>
      <c r="WDI10" s="301"/>
      <c r="WDJ10" s="301"/>
      <c r="WDK10" s="301"/>
      <c r="WDL10" s="301"/>
      <c r="WDM10" s="301"/>
      <c r="WDN10" s="301"/>
      <c r="WDO10" s="301"/>
      <c r="WDP10" s="301"/>
      <c r="WDQ10" s="301"/>
      <c r="WDR10" s="301"/>
      <c r="WDS10" s="301"/>
      <c r="WDT10" s="301"/>
      <c r="WDU10" s="301"/>
      <c r="WDV10" s="301"/>
      <c r="WDW10" s="301"/>
      <c r="WDX10" s="301"/>
      <c r="WDY10" s="301"/>
      <c r="WDZ10" s="301"/>
      <c r="WEA10" s="301"/>
      <c r="WEB10" s="301"/>
      <c r="WEC10" s="301"/>
      <c r="WED10" s="301"/>
      <c r="WEE10" s="301"/>
      <c r="WEF10" s="301"/>
      <c r="WEG10" s="301"/>
      <c r="WEH10" s="301"/>
      <c r="WEI10" s="301"/>
      <c r="WEJ10" s="301"/>
      <c r="WEK10" s="301"/>
      <c r="WEL10" s="301"/>
      <c r="WEM10" s="301"/>
      <c r="WEN10" s="301"/>
      <c r="WEO10" s="301"/>
      <c r="WEP10" s="301"/>
      <c r="WEQ10" s="301"/>
      <c r="WER10" s="301"/>
      <c r="WES10" s="301"/>
      <c r="WET10" s="301"/>
      <c r="WEU10" s="301"/>
      <c r="WEV10" s="301"/>
      <c r="WEW10" s="301"/>
      <c r="WEX10" s="301"/>
      <c r="WEY10" s="301"/>
      <c r="WEZ10" s="301"/>
      <c r="WFA10" s="301"/>
      <c r="WFB10" s="301"/>
      <c r="WFC10" s="301"/>
      <c r="WFD10" s="301"/>
      <c r="WFE10" s="301"/>
      <c r="WFF10" s="301"/>
      <c r="WFG10" s="301"/>
      <c r="WFH10" s="301"/>
      <c r="WFI10" s="301"/>
      <c r="WFJ10" s="301"/>
      <c r="WFK10" s="301"/>
      <c r="WFL10" s="301"/>
      <c r="WFM10" s="301"/>
      <c r="WFN10" s="301"/>
      <c r="WFO10" s="301"/>
      <c r="WFP10" s="301"/>
      <c r="WFQ10" s="301"/>
      <c r="WFR10" s="301"/>
      <c r="WFS10" s="301"/>
      <c r="WFT10" s="301"/>
      <c r="WFU10" s="301"/>
      <c r="WFV10" s="301"/>
      <c r="WFW10" s="301"/>
      <c r="WFX10" s="301"/>
      <c r="WFY10" s="301"/>
      <c r="WFZ10" s="301"/>
      <c r="WGA10" s="301"/>
      <c r="WGB10" s="301"/>
      <c r="WGC10" s="301"/>
      <c r="WGD10" s="301"/>
      <c r="WGE10" s="301"/>
      <c r="WGF10" s="301"/>
      <c r="WGG10" s="301"/>
      <c r="WGH10" s="301"/>
      <c r="WGI10" s="301"/>
      <c r="WGJ10" s="301"/>
      <c r="WGK10" s="301"/>
      <c r="WGL10" s="301"/>
      <c r="WGM10" s="301"/>
      <c r="WGN10" s="301"/>
      <c r="WGO10" s="301"/>
      <c r="WGP10" s="301"/>
      <c r="WGQ10" s="301"/>
      <c r="WGR10" s="301"/>
      <c r="WGS10" s="301"/>
      <c r="WGT10" s="301"/>
      <c r="WGU10" s="301"/>
      <c r="WGV10" s="301"/>
      <c r="WGW10" s="301"/>
      <c r="WGX10" s="301"/>
      <c r="WGY10" s="301"/>
      <c r="WGZ10" s="301"/>
      <c r="WHA10" s="301"/>
      <c r="WHB10" s="301"/>
      <c r="WHC10" s="301"/>
      <c r="WHD10" s="301"/>
      <c r="WHE10" s="301"/>
      <c r="WHF10" s="301"/>
      <c r="WHG10" s="301"/>
      <c r="WHH10" s="301"/>
      <c r="WHI10" s="301"/>
      <c r="WHJ10" s="301"/>
      <c r="WHK10" s="301"/>
      <c r="WHL10" s="301"/>
      <c r="WHM10" s="301"/>
      <c r="WHN10" s="301"/>
      <c r="WHO10" s="301"/>
      <c r="WHP10" s="301"/>
      <c r="WHQ10" s="301"/>
      <c r="WHR10" s="301"/>
      <c r="WHS10" s="301"/>
      <c r="WHT10" s="301"/>
      <c r="WHU10" s="301"/>
      <c r="WHV10" s="301"/>
      <c r="WHW10" s="301"/>
      <c r="WHX10" s="301"/>
      <c r="WHY10" s="301"/>
      <c r="WHZ10" s="301"/>
      <c r="WIA10" s="301"/>
      <c r="WIB10" s="301"/>
      <c r="WIC10" s="301"/>
      <c r="WID10" s="301"/>
      <c r="WIE10" s="301"/>
      <c r="WIF10" s="301"/>
      <c r="WIG10" s="301"/>
      <c r="WIH10" s="301"/>
      <c r="WII10" s="301"/>
      <c r="WIJ10" s="301"/>
      <c r="WIK10" s="301"/>
      <c r="WIL10" s="301"/>
      <c r="WIM10" s="301"/>
      <c r="WIN10" s="301"/>
      <c r="WIO10" s="301"/>
      <c r="WIP10" s="301"/>
      <c r="WIQ10" s="301"/>
      <c r="WIR10" s="301"/>
      <c r="WIS10" s="301"/>
      <c r="WIT10" s="301"/>
      <c r="WIU10" s="301"/>
      <c r="WIV10" s="301"/>
      <c r="WIW10" s="301"/>
      <c r="WIX10" s="301"/>
      <c r="WIY10" s="301"/>
      <c r="WIZ10" s="301"/>
      <c r="WJA10" s="301"/>
      <c r="WJB10" s="301"/>
      <c r="WJC10" s="301"/>
      <c r="WJD10" s="301"/>
      <c r="WJE10" s="301"/>
      <c r="WJF10" s="301"/>
      <c r="WJG10" s="301"/>
      <c r="WJH10" s="301"/>
      <c r="WJI10" s="301"/>
      <c r="WJJ10" s="301"/>
      <c r="WJK10" s="301"/>
      <c r="WJL10" s="301"/>
      <c r="WJM10" s="301"/>
      <c r="WJN10" s="301"/>
      <c r="WJO10" s="301"/>
      <c r="WJP10" s="301"/>
      <c r="WJQ10" s="301"/>
      <c r="WJR10" s="301"/>
      <c r="WJS10" s="301"/>
      <c r="WJT10" s="301"/>
      <c r="WJU10" s="301"/>
      <c r="WJV10" s="301"/>
      <c r="WJW10" s="301"/>
      <c r="WJX10" s="301"/>
      <c r="WJY10" s="301"/>
      <c r="WJZ10" s="301"/>
      <c r="WKA10" s="301"/>
      <c r="WKB10" s="301"/>
      <c r="WKC10" s="301"/>
      <c r="WKD10" s="301"/>
      <c r="WKE10" s="301"/>
      <c r="WKF10" s="301"/>
      <c r="WKG10" s="301"/>
      <c r="WKH10" s="301"/>
      <c r="WKI10" s="301"/>
      <c r="WKJ10" s="301"/>
      <c r="WKK10" s="301"/>
      <c r="WKL10" s="301"/>
      <c r="WKM10" s="301"/>
      <c r="WKN10" s="301"/>
      <c r="WKO10" s="301"/>
      <c r="WKP10" s="301"/>
      <c r="WKQ10" s="301"/>
      <c r="WKR10" s="301"/>
      <c r="WKS10" s="301"/>
      <c r="WKT10" s="301"/>
      <c r="WKU10" s="301"/>
      <c r="WKV10" s="301"/>
      <c r="WKW10" s="301"/>
      <c r="WKX10" s="301"/>
      <c r="WKY10" s="301"/>
      <c r="WKZ10" s="301"/>
      <c r="WLA10" s="301"/>
      <c r="WLB10" s="301"/>
      <c r="WLC10" s="301"/>
      <c r="WLD10" s="301"/>
      <c r="WLE10" s="301"/>
      <c r="WLF10" s="301"/>
      <c r="WLG10" s="301"/>
      <c r="WLH10" s="301"/>
      <c r="WLI10" s="301"/>
      <c r="WLJ10" s="301"/>
      <c r="WLK10" s="301"/>
      <c r="WLL10" s="301"/>
      <c r="WLM10" s="301"/>
      <c r="WLN10" s="301"/>
      <c r="WLO10" s="301"/>
      <c r="WLP10" s="301"/>
      <c r="WLQ10" s="301"/>
      <c r="WLR10" s="301"/>
      <c r="WLS10" s="301"/>
      <c r="WLT10" s="301"/>
      <c r="WLU10" s="301"/>
      <c r="WLV10" s="301"/>
      <c r="WLW10" s="301"/>
      <c r="WLX10" s="301"/>
      <c r="WLY10" s="301"/>
      <c r="WLZ10" s="301"/>
      <c r="WMA10" s="301"/>
      <c r="WMB10" s="301"/>
      <c r="WMC10" s="301"/>
      <c r="WMD10" s="301"/>
      <c r="WME10" s="301"/>
      <c r="WMF10" s="301"/>
      <c r="WMG10" s="301"/>
      <c r="WMH10" s="301"/>
      <c r="WMI10" s="301"/>
      <c r="WMJ10" s="301"/>
      <c r="WMK10" s="301"/>
      <c r="WML10" s="301"/>
      <c r="WMM10" s="301"/>
      <c r="WMN10" s="301"/>
      <c r="WMO10" s="301"/>
      <c r="WMP10" s="301"/>
      <c r="WMQ10" s="301"/>
      <c r="WMR10" s="301"/>
      <c r="WMS10" s="301"/>
      <c r="WMT10" s="301"/>
      <c r="WMU10" s="301"/>
      <c r="WMV10" s="301"/>
      <c r="WMW10" s="301"/>
      <c r="WMX10" s="301"/>
      <c r="WMY10" s="301"/>
      <c r="WMZ10" s="301"/>
      <c r="WNA10" s="301"/>
      <c r="WNB10" s="301"/>
      <c r="WNC10" s="301"/>
      <c r="WND10" s="301"/>
      <c r="WNE10" s="301"/>
      <c r="WNF10" s="301"/>
      <c r="WNG10" s="301"/>
      <c r="WNH10" s="301"/>
      <c r="WNI10" s="301"/>
      <c r="WNJ10" s="301"/>
      <c r="WNK10" s="301"/>
      <c r="WNL10" s="301"/>
      <c r="WNM10" s="301"/>
      <c r="WNN10" s="301"/>
      <c r="WNO10" s="301"/>
      <c r="WNP10" s="301"/>
      <c r="WNQ10" s="301"/>
      <c r="WNR10" s="301"/>
      <c r="WNS10" s="301"/>
      <c r="WNT10" s="301"/>
      <c r="WNU10" s="301"/>
      <c r="WNV10" s="301"/>
      <c r="WNW10" s="301"/>
      <c r="WNX10" s="301"/>
      <c r="WNY10" s="301"/>
      <c r="WNZ10" s="301"/>
      <c r="WOA10" s="301"/>
      <c r="WOB10" s="301"/>
      <c r="WOC10" s="301"/>
      <c r="WOD10" s="301"/>
      <c r="WOE10" s="301"/>
      <c r="WOF10" s="301"/>
      <c r="WOG10" s="301"/>
      <c r="WOH10" s="301"/>
      <c r="WOI10" s="301"/>
      <c r="WOJ10" s="301"/>
      <c r="WOK10" s="301"/>
      <c r="WOL10" s="301"/>
      <c r="WOM10" s="301"/>
      <c r="WON10" s="301"/>
      <c r="WOO10" s="301"/>
      <c r="WOP10" s="301"/>
      <c r="WOQ10" s="301"/>
      <c r="WOR10" s="301"/>
      <c r="WOS10" s="301"/>
      <c r="WOT10" s="301"/>
      <c r="WOU10" s="301"/>
      <c r="WOV10" s="301"/>
      <c r="WOW10" s="301"/>
      <c r="WOX10" s="301"/>
      <c r="WOY10" s="301"/>
      <c r="WOZ10" s="301"/>
      <c r="WPA10" s="301"/>
      <c r="WPB10" s="301"/>
      <c r="WPC10" s="301"/>
      <c r="WPD10" s="301"/>
      <c r="WPE10" s="301"/>
      <c r="WPF10" s="301"/>
      <c r="WPG10" s="301"/>
      <c r="WPH10" s="301"/>
      <c r="WPI10" s="301"/>
      <c r="WPJ10" s="301"/>
      <c r="WPK10" s="301"/>
      <c r="WPL10" s="301"/>
      <c r="WPM10" s="301"/>
      <c r="WPN10" s="301"/>
      <c r="WPO10" s="301"/>
      <c r="WPP10" s="301"/>
      <c r="WPQ10" s="301"/>
      <c r="WPR10" s="301"/>
      <c r="WPS10" s="301"/>
      <c r="WPT10" s="301"/>
      <c r="WPU10" s="301"/>
      <c r="WPV10" s="301"/>
      <c r="WPW10" s="301"/>
      <c r="WPX10" s="301"/>
      <c r="WPY10" s="301"/>
      <c r="WPZ10" s="301"/>
      <c r="WQA10" s="301"/>
      <c r="WQB10" s="301"/>
      <c r="WQC10" s="301"/>
      <c r="WQD10" s="301"/>
      <c r="WQE10" s="301"/>
      <c r="WQF10" s="301"/>
      <c r="WQG10" s="301"/>
      <c r="WQH10" s="301"/>
      <c r="WQI10" s="301"/>
      <c r="WQJ10" s="301"/>
      <c r="WQK10" s="301"/>
      <c r="WQL10" s="301"/>
      <c r="WQM10" s="301"/>
      <c r="WQN10" s="301"/>
      <c r="WQO10" s="301"/>
      <c r="WQP10" s="301"/>
      <c r="WQQ10" s="301"/>
      <c r="WQR10" s="301"/>
      <c r="WQS10" s="301"/>
      <c r="WQT10" s="301"/>
      <c r="WQU10" s="301"/>
      <c r="WQV10" s="301"/>
      <c r="WQW10" s="301"/>
      <c r="WQX10" s="301"/>
      <c r="WQY10" s="301"/>
      <c r="WQZ10" s="301"/>
      <c r="WRA10" s="301"/>
      <c r="WRB10" s="301"/>
      <c r="WRC10" s="301"/>
      <c r="WRD10" s="301"/>
      <c r="WRE10" s="301"/>
      <c r="WRF10" s="301"/>
      <c r="WRG10" s="301"/>
      <c r="WRH10" s="301"/>
      <c r="WRI10" s="301"/>
      <c r="WRJ10" s="301"/>
      <c r="WRK10" s="301"/>
      <c r="WRL10" s="301"/>
      <c r="WRM10" s="301"/>
      <c r="WRN10" s="301"/>
      <c r="WRO10" s="301"/>
      <c r="WRP10" s="301"/>
      <c r="WRQ10" s="301"/>
      <c r="WRR10" s="301"/>
      <c r="WRS10" s="301"/>
      <c r="WRT10" s="301"/>
      <c r="WRU10" s="301"/>
      <c r="WRV10" s="301"/>
      <c r="WRW10" s="301"/>
      <c r="WRX10" s="301"/>
      <c r="WRY10" s="301"/>
      <c r="WRZ10" s="301"/>
      <c r="WSA10" s="301"/>
      <c r="WSB10" s="301"/>
      <c r="WSC10" s="301"/>
      <c r="WSD10" s="301"/>
      <c r="WSE10" s="301"/>
      <c r="WSF10" s="301"/>
      <c r="WSG10" s="301"/>
      <c r="WSH10" s="301"/>
      <c r="WSI10" s="301"/>
      <c r="WSJ10" s="301"/>
      <c r="WSK10" s="301"/>
      <c r="WSL10" s="301"/>
      <c r="WSM10" s="301"/>
      <c r="WSN10" s="301"/>
      <c r="WSO10" s="301"/>
      <c r="WSP10" s="301"/>
      <c r="WSQ10" s="301"/>
      <c r="WSR10" s="301"/>
      <c r="WSS10" s="301"/>
      <c r="WST10" s="301"/>
      <c r="WSU10" s="301"/>
      <c r="WSV10" s="301"/>
      <c r="WSW10" s="301"/>
      <c r="WSX10" s="301"/>
      <c r="WSY10" s="301"/>
      <c r="WSZ10" s="301"/>
      <c r="WTA10" s="301"/>
      <c r="WTB10" s="301"/>
      <c r="WTC10" s="301"/>
      <c r="WTD10" s="301"/>
      <c r="WTE10" s="301"/>
      <c r="WTF10" s="301"/>
      <c r="WTG10" s="301"/>
      <c r="WTH10" s="301"/>
      <c r="WTI10" s="301"/>
      <c r="WTJ10" s="301"/>
      <c r="WTK10" s="301"/>
      <c r="WTL10" s="301"/>
      <c r="WTM10" s="301"/>
      <c r="WTN10" s="301"/>
      <c r="WTO10" s="301"/>
      <c r="WTP10" s="301"/>
      <c r="WTQ10" s="301"/>
      <c r="WTR10" s="301"/>
      <c r="WTS10" s="301"/>
      <c r="WTT10" s="301"/>
      <c r="WTU10" s="301"/>
      <c r="WTV10" s="301"/>
      <c r="WTW10" s="301"/>
      <c r="WTX10" s="301"/>
      <c r="WTY10" s="301"/>
      <c r="WTZ10" s="301"/>
      <c r="WUA10" s="301"/>
      <c r="WUB10" s="301"/>
      <c r="WUC10" s="301"/>
      <c r="WUD10" s="301"/>
      <c r="WUE10" s="301"/>
      <c r="WUF10" s="301"/>
      <c r="WUG10" s="301"/>
      <c r="WUH10" s="301"/>
      <c r="WUI10" s="301"/>
      <c r="WUJ10" s="301"/>
      <c r="WUK10" s="301"/>
      <c r="WUL10" s="301"/>
      <c r="WUM10" s="301"/>
      <c r="WUN10" s="301"/>
      <c r="WUO10" s="301"/>
      <c r="WUP10" s="301"/>
      <c r="WUQ10" s="301"/>
      <c r="WUR10" s="301"/>
      <c r="WUS10" s="301"/>
      <c r="WUT10" s="301"/>
      <c r="WUU10" s="301"/>
      <c r="WUV10" s="301"/>
      <c r="WUW10" s="301"/>
      <c r="WUX10" s="301"/>
      <c r="WUY10" s="301"/>
      <c r="WUZ10" s="301"/>
      <c r="WVA10" s="301"/>
      <c r="WVB10" s="301"/>
      <c r="WVC10" s="301"/>
      <c r="WVD10" s="301"/>
      <c r="WVE10" s="301"/>
      <c r="WVF10" s="301"/>
      <c r="WVG10" s="301"/>
      <c r="WVH10" s="301"/>
      <c r="WVI10" s="301"/>
      <c r="WVJ10" s="301"/>
      <c r="WVK10" s="301"/>
      <c r="WVL10" s="301"/>
      <c r="WVM10" s="301"/>
      <c r="WVN10" s="301"/>
      <c r="WVO10" s="301"/>
      <c r="WVP10" s="301"/>
      <c r="WVQ10" s="301"/>
      <c r="WVR10" s="301"/>
      <c r="WVS10" s="301"/>
      <c r="WVT10" s="301"/>
      <c r="WVU10" s="301"/>
      <c r="WVV10" s="301"/>
      <c r="WVW10" s="301"/>
      <c r="WVX10" s="301"/>
      <c r="WVY10" s="301"/>
      <c r="WVZ10" s="301"/>
      <c r="WWA10" s="301"/>
      <c r="WWB10" s="301"/>
      <c r="WWC10" s="301"/>
      <c r="WWD10" s="301"/>
      <c r="WWE10" s="301"/>
      <c r="WWF10" s="301"/>
      <c r="WWG10" s="301"/>
      <c r="WWH10" s="301"/>
      <c r="WWI10" s="301"/>
      <c r="WWJ10" s="301"/>
      <c r="WWK10" s="301"/>
      <c r="WWL10" s="301"/>
      <c r="WWM10" s="301"/>
      <c r="WWN10" s="301"/>
      <c r="WWO10" s="301"/>
      <c r="WWP10" s="301"/>
      <c r="WWQ10" s="301"/>
      <c r="WWR10" s="301"/>
      <c r="WWS10" s="301"/>
      <c r="WWT10" s="301"/>
      <c r="WWU10" s="301"/>
      <c r="WWV10" s="301"/>
      <c r="WWW10" s="301"/>
      <c r="WWX10" s="301"/>
      <c r="WWY10" s="301"/>
      <c r="WWZ10" s="301"/>
      <c r="WXA10" s="301"/>
      <c r="WXB10" s="301"/>
      <c r="WXC10" s="301"/>
      <c r="WXD10" s="301"/>
      <c r="WXE10" s="301"/>
      <c r="WXF10" s="301"/>
      <c r="WXG10" s="301"/>
      <c r="WXH10" s="301"/>
      <c r="WXI10" s="301"/>
      <c r="WXJ10" s="301"/>
      <c r="WXK10" s="301"/>
      <c r="WXL10" s="301"/>
      <c r="WXM10" s="301"/>
      <c r="WXN10" s="301"/>
      <c r="WXO10" s="301"/>
      <c r="WXP10" s="301"/>
      <c r="WXQ10" s="301"/>
      <c r="WXR10" s="301"/>
      <c r="WXS10" s="301"/>
      <c r="WXT10" s="301"/>
      <c r="WXU10" s="301"/>
      <c r="WXV10" s="301"/>
      <c r="WXW10" s="301"/>
      <c r="WXX10" s="301"/>
      <c r="WXY10" s="301"/>
      <c r="WXZ10" s="301"/>
      <c r="WYA10" s="301"/>
      <c r="WYB10" s="301"/>
      <c r="WYC10" s="301"/>
      <c r="WYD10" s="301"/>
      <c r="WYE10" s="301"/>
      <c r="WYF10" s="301"/>
      <c r="WYG10" s="301"/>
      <c r="WYH10" s="301"/>
      <c r="WYI10" s="301"/>
      <c r="WYJ10" s="301"/>
      <c r="WYK10" s="301"/>
      <c r="WYL10" s="301"/>
      <c r="WYM10" s="301"/>
      <c r="WYN10" s="301"/>
      <c r="WYO10" s="301"/>
      <c r="WYP10" s="301"/>
      <c r="WYQ10" s="301"/>
      <c r="WYR10" s="301"/>
      <c r="WYS10" s="301"/>
      <c r="WYT10" s="301"/>
      <c r="WYU10" s="301"/>
      <c r="WYV10" s="301"/>
      <c r="WYW10" s="301"/>
      <c r="WYX10" s="301"/>
      <c r="WYY10" s="301"/>
      <c r="WYZ10" s="301"/>
      <c r="WZA10" s="301"/>
      <c r="WZB10" s="301"/>
      <c r="WZC10" s="301"/>
      <c r="WZD10" s="301"/>
      <c r="WZE10" s="301"/>
      <c r="WZF10" s="301"/>
      <c r="WZG10" s="301"/>
      <c r="WZH10" s="301"/>
      <c r="WZI10" s="301"/>
      <c r="WZJ10" s="301"/>
      <c r="WZK10" s="301"/>
      <c r="WZL10" s="301"/>
      <c r="WZM10" s="301"/>
      <c r="WZN10" s="301"/>
      <c r="WZO10" s="301"/>
      <c r="WZP10" s="301"/>
      <c r="WZQ10" s="301"/>
      <c r="WZR10" s="301"/>
      <c r="WZS10" s="301"/>
      <c r="WZT10" s="301"/>
      <c r="WZU10" s="301"/>
      <c r="WZV10" s="301"/>
      <c r="WZW10" s="301"/>
      <c r="WZX10" s="301"/>
      <c r="WZY10" s="301"/>
      <c r="WZZ10" s="301"/>
      <c r="XAA10" s="301"/>
      <c r="XAB10" s="301"/>
      <c r="XAC10" s="301"/>
      <c r="XAD10" s="301"/>
      <c r="XAE10" s="301"/>
      <c r="XAF10" s="301"/>
      <c r="XAG10" s="301"/>
      <c r="XAH10" s="301"/>
      <c r="XAI10" s="301"/>
      <c r="XAJ10" s="301"/>
      <c r="XAK10" s="301"/>
      <c r="XAL10" s="301"/>
      <c r="XAM10" s="301"/>
      <c r="XAN10" s="301"/>
      <c r="XAO10" s="301"/>
      <c r="XAP10" s="301"/>
      <c r="XAQ10" s="301"/>
      <c r="XAR10" s="301"/>
      <c r="XAS10" s="301"/>
      <c r="XAT10" s="301"/>
      <c r="XAU10" s="301"/>
      <c r="XAV10" s="301"/>
      <c r="XAW10" s="301"/>
      <c r="XAX10" s="301"/>
      <c r="XAY10" s="301"/>
      <c r="XAZ10" s="301"/>
      <c r="XBA10" s="301"/>
      <c r="XBB10" s="301"/>
      <c r="XBC10" s="301"/>
      <c r="XBD10" s="301"/>
      <c r="XBE10" s="301"/>
      <c r="XBF10" s="301"/>
      <c r="XBG10" s="301"/>
      <c r="XBH10" s="301"/>
      <c r="XBI10" s="301"/>
      <c r="XBJ10" s="301"/>
      <c r="XBK10" s="301"/>
      <c r="XBL10" s="301"/>
      <c r="XBM10" s="301"/>
      <c r="XBN10" s="301"/>
      <c r="XBO10" s="301"/>
      <c r="XBP10" s="301"/>
      <c r="XBQ10" s="301"/>
      <c r="XBR10" s="301"/>
      <c r="XBS10" s="301"/>
      <c r="XBT10" s="301"/>
      <c r="XBU10" s="301"/>
      <c r="XBV10" s="301"/>
      <c r="XBW10" s="301"/>
      <c r="XBX10" s="301"/>
      <c r="XBY10" s="301"/>
      <c r="XBZ10" s="301"/>
      <c r="XCA10" s="301"/>
      <c r="XCB10" s="301"/>
      <c r="XCC10" s="301"/>
      <c r="XCD10" s="301"/>
      <c r="XCE10" s="301"/>
      <c r="XCF10" s="301"/>
      <c r="XCG10" s="301"/>
      <c r="XCH10" s="301"/>
      <c r="XCI10" s="301"/>
      <c r="XCJ10" s="301"/>
      <c r="XCK10" s="301"/>
      <c r="XCL10" s="301"/>
      <c r="XCM10" s="301"/>
      <c r="XCN10" s="301"/>
    </row>
    <row r="11" spans="1:16316" s="263" customFormat="1" ht="6.75" customHeight="1" x14ac:dyDescent="0.25">
      <c r="A11" s="264"/>
      <c r="B11" s="265"/>
      <c r="C11" s="264"/>
      <c r="D11" s="266"/>
      <c r="E11" s="267"/>
      <c r="F11" s="268"/>
      <c r="G11" s="269"/>
      <c r="H11" s="269"/>
      <c r="I11" s="270"/>
      <c r="J11" s="270"/>
      <c r="K11" s="262"/>
      <c r="L11" s="302"/>
      <c r="M11" s="302"/>
      <c r="N11" s="253"/>
      <c r="O11" s="300"/>
      <c r="P11" s="302"/>
      <c r="Q11" s="302"/>
    </row>
    <row r="12" spans="1:16316" s="263" customFormat="1" outlineLevel="1" x14ac:dyDescent="0.2">
      <c r="A12" s="271" t="str">
        <f>CONCATENATE(C37," ) ",UPPER(D37),"")</f>
        <v>200 ) ELŐKÉSZÍTÉSI MUNKÁK</v>
      </c>
      <c r="B12" s="272"/>
      <c r="C12" s="273"/>
      <c r="D12" s="274"/>
      <c r="E12" s="275"/>
      <c r="F12" s="276"/>
      <c r="G12" s="277"/>
      <c r="H12" s="277"/>
      <c r="I12" s="278"/>
      <c r="J12" s="278"/>
      <c r="K12" s="262"/>
      <c r="L12" s="302"/>
      <c r="M12" s="302"/>
      <c r="N12" s="228"/>
      <c r="O12" s="300"/>
      <c r="P12" s="302"/>
      <c r="Q12" s="302"/>
    </row>
    <row r="13" spans="1:16316" outlineLevel="1" x14ac:dyDescent="0.2">
      <c r="A13" s="279" t="s">
        <v>2</v>
      </c>
      <c r="B13" s="303"/>
      <c r="C13" s="280" t="s">
        <v>44</v>
      </c>
      <c r="D13" s="304"/>
      <c r="E13" s="305"/>
      <c r="F13" s="305"/>
      <c r="G13" s="306"/>
      <c r="H13" s="306"/>
      <c r="I13" s="305"/>
      <c r="J13" s="307"/>
      <c r="K13" s="308"/>
      <c r="L13" s="309"/>
      <c r="M13" s="309"/>
      <c r="N13" s="228"/>
      <c r="O13" s="300"/>
      <c r="P13" s="309"/>
      <c r="Q13" s="309"/>
    </row>
    <row r="14" spans="1:16316" outlineLevel="1" x14ac:dyDescent="0.2">
      <c r="A14" s="279"/>
      <c r="B14" s="221" t="s">
        <v>113</v>
      </c>
      <c r="C14" s="289" t="str">
        <f>CONCATENATE(A$13,".",COUNTBLANK(A$13:A13)+1)</f>
        <v>210.1</v>
      </c>
      <c r="D14" s="304" t="s">
        <v>115</v>
      </c>
      <c r="E14" s="282">
        <v>30.89</v>
      </c>
      <c r="F14" s="283" t="s">
        <v>29</v>
      </c>
      <c r="G14" s="285"/>
      <c r="H14" s="285"/>
      <c r="I14" s="285">
        <f>G14+H14</f>
        <v>0</v>
      </c>
      <c r="J14" s="225">
        <f>E14*I14/IF($M$3=2,Exch,1)</f>
        <v>0</v>
      </c>
      <c r="K14" s="308"/>
      <c r="L14" s="290"/>
      <c r="M14" s="290"/>
      <c r="N14" s="228"/>
      <c r="O14" s="228"/>
      <c r="P14" s="290"/>
      <c r="Q14" s="290"/>
    </row>
    <row r="15" spans="1:16316" outlineLevel="1" x14ac:dyDescent="0.2">
      <c r="A15" s="279"/>
      <c r="B15" s="221" t="s">
        <v>113</v>
      </c>
      <c r="C15" s="289" t="str">
        <f>CONCATENATE(A$13,".",COUNTBLANK(A$13:A14)+1)</f>
        <v>210.2</v>
      </c>
      <c r="D15" s="178" t="s">
        <v>266</v>
      </c>
      <c r="E15" s="282">
        <v>1</v>
      </c>
      <c r="F15" s="283" t="s">
        <v>59</v>
      </c>
      <c r="G15" s="285"/>
      <c r="H15" s="285"/>
      <c r="I15" s="285">
        <f t="shared" ref="I15:I35" si="1">G15+H15</f>
        <v>0</v>
      </c>
      <c r="J15" s="225">
        <f t="shared" ref="J15:J29" si="2">E15*I15/IF($M$3=2,Exch,1)</f>
        <v>0</v>
      </c>
      <c r="K15" s="308"/>
      <c r="L15" s="290"/>
      <c r="M15" s="290"/>
      <c r="N15" s="228"/>
      <c r="O15" s="228"/>
      <c r="P15" s="290"/>
      <c r="Q15" s="290"/>
    </row>
    <row r="16" spans="1:16316" outlineLevel="1" x14ac:dyDescent="0.2">
      <c r="A16" s="279"/>
      <c r="B16" s="221" t="s">
        <v>113</v>
      </c>
      <c r="C16" s="289" t="str">
        <f>CONCATENATE(A$13,".",COUNTBLANK(A$13:A15)+1)</f>
        <v>210.3</v>
      </c>
      <c r="D16" s="304" t="s">
        <v>77</v>
      </c>
      <c r="E16" s="282">
        <f>(67.1*2+11.18*4*0.1+(0.2*2.4*17))*2</f>
        <v>293.66399999999999</v>
      </c>
      <c r="F16" s="283" t="s">
        <v>32</v>
      </c>
      <c r="G16" s="285"/>
      <c r="H16" s="285"/>
      <c r="I16" s="285">
        <f t="shared" si="1"/>
        <v>0</v>
      </c>
      <c r="J16" s="225">
        <f t="shared" si="2"/>
        <v>0</v>
      </c>
      <c r="K16" s="308"/>
      <c r="L16" s="290"/>
      <c r="M16" s="290"/>
      <c r="N16" s="228"/>
      <c r="O16" s="228"/>
      <c r="P16" s="290"/>
      <c r="Q16" s="290"/>
    </row>
    <row r="17" spans="1:17" outlineLevel="1" x14ac:dyDescent="0.2">
      <c r="A17" s="279"/>
      <c r="B17" s="221" t="s">
        <v>113</v>
      </c>
      <c r="C17" s="289" t="str">
        <f>CONCATENATE(A$13,".",COUNTBLANK(A$13:A16)+1)</f>
        <v>210.4</v>
      </c>
      <c r="D17" s="304" t="s">
        <v>89</v>
      </c>
      <c r="E17" s="282">
        <v>75.2</v>
      </c>
      <c r="F17" s="283" t="s">
        <v>29</v>
      </c>
      <c r="G17" s="285"/>
      <c r="H17" s="285"/>
      <c r="I17" s="285">
        <f t="shared" si="1"/>
        <v>0</v>
      </c>
      <c r="J17" s="225">
        <f t="shared" si="2"/>
        <v>0</v>
      </c>
      <c r="K17" s="308"/>
      <c r="L17" s="290"/>
      <c r="M17" s="290"/>
      <c r="N17" s="228"/>
      <c r="O17" s="228"/>
      <c r="P17" s="290"/>
      <c r="Q17" s="290"/>
    </row>
    <row r="18" spans="1:17" outlineLevel="1" x14ac:dyDescent="0.2">
      <c r="A18" s="279"/>
      <c r="B18" s="221" t="s">
        <v>113</v>
      </c>
      <c r="C18" s="289" t="str">
        <f>CONCATENATE(A$13,".",COUNTBLANK(A$13:A17)+1)</f>
        <v>210.5</v>
      </c>
      <c r="D18" s="304" t="s">
        <v>77</v>
      </c>
      <c r="E18" s="282">
        <f>75.2*2</f>
        <v>150.4</v>
      </c>
      <c r="F18" s="283" t="s">
        <v>32</v>
      </c>
      <c r="G18" s="285"/>
      <c r="H18" s="285"/>
      <c r="I18" s="285">
        <f t="shared" si="1"/>
        <v>0</v>
      </c>
      <c r="J18" s="225">
        <f t="shared" si="2"/>
        <v>0</v>
      </c>
      <c r="K18" s="308"/>
      <c r="L18" s="290"/>
      <c r="M18" s="290"/>
      <c r="N18" s="228"/>
      <c r="O18" s="228"/>
      <c r="P18" s="290"/>
      <c r="Q18" s="290"/>
    </row>
    <row r="19" spans="1:17" outlineLevel="1" x14ac:dyDescent="0.2">
      <c r="A19" s="279"/>
      <c r="B19" s="221" t="s">
        <v>113</v>
      </c>
      <c r="C19" s="289" t="str">
        <f>CONCATENATE(A$13,".",COUNTBLANK(A$13:A18)+1)</f>
        <v>210.6</v>
      </c>
      <c r="D19" s="304" t="s">
        <v>114</v>
      </c>
      <c r="E19" s="282">
        <f>23*0.25</f>
        <v>5.75</v>
      </c>
      <c r="F19" s="283" t="s">
        <v>32</v>
      </c>
      <c r="G19" s="285"/>
      <c r="H19" s="285"/>
      <c r="I19" s="285">
        <f t="shared" si="1"/>
        <v>0</v>
      </c>
      <c r="J19" s="225">
        <f t="shared" si="2"/>
        <v>0</v>
      </c>
      <c r="K19" s="308"/>
      <c r="L19" s="290"/>
      <c r="M19" s="290"/>
      <c r="N19" s="228"/>
      <c r="O19" s="228"/>
      <c r="P19" s="290"/>
      <c r="Q19" s="290"/>
    </row>
    <row r="20" spans="1:17" ht="25.5" outlineLevel="1" x14ac:dyDescent="0.2">
      <c r="A20" s="279"/>
      <c r="B20" s="221" t="s">
        <v>113</v>
      </c>
      <c r="C20" s="289" t="str">
        <f>CONCATENATE(A$13,".",COUNTBLANK(A$13:A19)+1)</f>
        <v>210.7</v>
      </c>
      <c r="D20" s="304" t="s">
        <v>57</v>
      </c>
      <c r="E20" s="282">
        <v>8</v>
      </c>
      <c r="F20" s="283" t="s">
        <v>98</v>
      </c>
      <c r="G20" s="285"/>
      <c r="H20" s="285"/>
      <c r="I20" s="285">
        <f t="shared" si="1"/>
        <v>0</v>
      </c>
      <c r="J20" s="225">
        <f t="shared" si="2"/>
        <v>0</v>
      </c>
      <c r="K20" s="308"/>
      <c r="L20" s="290"/>
      <c r="M20" s="290"/>
      <c r="N20" s="228"/>
      <c r="O20" s="228"/>
      <c r="P20" s="290"/>
      <c r="Q20" s="290"/>
    </row>
    <row r="21" spans="1:17" outlineLevel="1" x14ac:dyDescent="0.2">
      <c r="A21" s="279"/>
      <c r="B21" s="221" t="s">
        <v>113</v>
      </c>
      <c r="C21" s="289" t="str">
        <f>CONCATENATE(A$13,".",COUNTBLANK(A$13:A20)+1)</f>
        <v>210.8</v>
      </c>
      <c r="D21" s="304" t="s">
        <v>96</v>
      </c>
      <c r="E21" s="282">
        <v>300</v>
      </c>
      <c r="F21" s="283" t="s">
        <v>29</v>
      </c>
      <c r="G21" s="285"/>
      <c r="H21" s="285"/>
      <c r="I21" s="285">
        <f t="shared" si="1"/>
        <v>0</v>
      </c>
      <c r="J21" s="225">
        <f t="shared" si="2"/>
        <v>0</v>
      </c>
      <c r="K21" s="308"/>
      <c r="L21" s="290"/>
      <c r="M21" s="290"/>
      <c r="N21" s="228"/>
      <c r="O21" s="228"/>
      <c r="P21" s="290"/>
      <c r="Q21" s="290"/>
    </row>
    <row r="22" spans="1:17" outlineLevel="1" x14ac:dyDescent="0.2">
      <c r="A22" s="279"/>
      <c r="B22" s="221" t="s">
        <v>64</v>
      </c>
      <c r="C22" s="289" t="str">
        <f>CONCATENATE(A$13,".",COUNTBLANK(A$13:A21)+1)</f>
        <v>210.9</v>
      </c>
      <c r="D22" s="304" t="s">
        <v>139</v>
      </c>
      <c r="E22" s="282">
        <f>89.65</f>
        <v>89.65</v>
      </c>
      <c r="F22" s="283" t="s">
        <v>29</v>
      </c>
      <c r="G22" s="285"/>
      <c r="H22" s="285"/>
      <c r="I22" s="285">
        <f t="shared" si="1"/>
        <v>0</v>
      </c>
      <c r="J22" s="225">
        <f t="shared" si="2"/>
        <v>0</v>
      </c>
      <c r="K22" s="308"/>
      <c r="L22" s="290"/>
      <c r="M22" s="290"/>
      <c r="N22" s="228"/>
      <c r="O22" s="228"/>
      <c r="P22" s="290"/>
      <c r="Q22" s="290"/>
    </row>
    <row r="23" spans="1:17" outlineLevel="1" x14ac:dyDescent="0.2">
      <c r="A23" s="279"/>
      <c r="B23" s="221" t="s">
        <v>64</v>
      </c>
      <c r="C23" s="289" t="str">
        <f>CONCATENATE(A$13,".",COUNTBLANK(A$13:A22)+1)</f>
        <v>210.10</v>
      </c>
      <c r="D23" s="304" t="s">
        <v>140</v>
      </c>
      <c r="E23" s="282">
        <f>E22*0.1*3*2</f>
        <v>53.790000000000006</v>
      </c>
      <c r="F23" s="283" t="s">
        <v>32</v>
      </c>
      <c r="G23" s="285"/>
      <c r="H23" s="285"/>
      <c r="I23" s="285">
        <f t="shared" si="1"/>
        <v>0</v>
      </c>
      <c r="J23" s="225">
        <f t="shared" si="2"/>
        <v>0</v>
      </c>
      <c r="K23" s="308"/>
      <c r="L23" s="290"/>
      <c r="M23" s="290"/>
      <c r="N23" s="228"/>
      <c r="O23" s="228"/>
      <c r="P23" s="290"/>
      <c r="Q23" s="290"/>
    </row>
    <row r="24" spans="1:17" outlineLevel="1" x14ac:dyDescent="0.2">
      <c r="A24" s="279"/>
      <c r="B24" s="221" t="s">
        <v>64</v>
      </c>
      <c r="C24" s="289" t="str">
        <f>CONCATENATE(A$13,".",COUNTBLANK(A$13:A23)+1)</f>
        <v>210.11</v>
      </c>
      <c r="D24" s="304" t="s">
        <v>97</v>
      </c>
      <c r="E24" s="282">
        <v>1</v>
      </c>
      <c r="F24" s="283" t="s">
        <v>59</v>
      </c>
      <c r="G24" s="285"/>
      <c r="H24" s="285"/>
      <c r="I24" s="285">
        <f t="shared" si="1"/>
        <v>0</v>
      </c>
      <c r="J24" s="225">
        <f t="shared" si="2"/>
        <v>0</v>
      </c>
      <c r="K24" s="308"/>
      <c r="L24" s="290"/>
      <c r="M24" s="290"/>
      <c r="N24" s="228"/>
      <c r="O24" s="228"/>
      <c r="P24" s="290"/>
      <c r="Q24" s="290"/>
    </row>
    <row r="25" spans="1:17" outlineLevel="1" x14ac:dyDescent="0.2">
      <c r="A25" s="279"/>
      <c r="B25" s="221" t="s">
        <v>64</v>
      </c>
      <c r="C25" s="289" t="str">
        <f>CONCATENATE(A$13,".",COUNTBLANK(A$13:A24)+1)</f>
        <v>210.12</v>
      </c>
      <c r="D25" s="178" t="s">
        <v>272</v>
      </c>
      <c r="E25" s="282">
        <v>1</v>
      </c>
      <c r="F25" s="283" t="s">
        <v>59</v>
      </c>
      <c r="G25" s="285"/>
      <c r="H25" s="285"/>
      <c r="I25" s="285">
        <f t="shared" si="1"/>
        <v>0</v>
      </c>
      <c r="J25" s="225">
        <f t="shared" si="2"/>
        <v>0</v>
      </c>
      <c r="K25" s="308"/>
      <c r="L25" s="290"/>
      <c r="M25" s="290"/>
      <c r="N25" s="228"/>
      <c r="O25" s="228"/>
      <c r="P25" s="290"/>
      <c r="Q25" s="290"/>
    </row>
    <row r="26" spans="1:17" outlineLevel="1" x14ac:dyDescent="0.2">
      <c r="A26" s="279"/>
      <c r="B26" s="221" t="s">
        <v>64</v>
      </c>
      <c r="C26" s="289" t="str">
        <f>CONCATENATE(A$13,".",COUNTBLANK(A$13:A25)+1)</f>
        <v>210.13</v>
      </c>
      <c r="D26" s="304" t="s">
        <v>77</v>
      </c>
      <c r="E26" s="282">
        <f>1050*0.32*2</f>
        <v>672</v>
      </c>
      <c r="F26" s="283" t="s">
        <v>32</v>
      </c>
      <c r="G26" s="285"/>
      <c r="H26" s="285"/>
      <c r="I26" s="285">
        <f t="shared" si="1"/>
        <v>0</v>
      </c>
      <c r="J26" s="225">
        <f>E26*I26/IF($M$3=2,Exch,1)</f>
        <v>0</v>
      </c>
      <c r="K26" s="308"/>
      <c r="L26" s="290"/>
      <c r="M26" s="290"/>
      <c r="N26" s="228"/>
      <c r="O26" s="228"/>
      <c r="P26" s="290"/>
      <c r="Q26" s="290"/>
    </row>
    <row r="27" spans="1:17" outlineLevel="1" x14ac:dyDescent="0.2">
      <c r="A27" s="279"/>
      <c r="B27" s="221" t="s">
        <v>64</v>
      </c>
      <c r="C27" s="289" t="str">
        <f>CONCATENATE(A$13,".",COUNTBLANK(A$13:A26)+1)</f>
        <v>210.14</v>
      </c>
      <c r="D27" s="304" t="s">
        <v>89</v>
      </c>
      <c r="E27" s="282">
        <f>661*4</f>
        <v>2644</v>
      </c>
      <c r="F27" s="283" t="s">
        <v>29</v>
      </c>
      <c r="G27" s="285"/>
      <c r="H27" s="285"/>
      <c r="I27" s="285">
        <f t="shared" si="1"/>
        <v>0</v>
      </c>
      <c r="J27" s="225">
        <f t="shared" si="2"/>
        <v>0</v>
      </c>
      <c r="K27" s="308"/>
      <c r="L27" s="290"/>
      <c r="M27" s="290"/>
      <c r="N27" s="228"/>
      <c r="O27" s="228"/>
      <c r="P27" s="290"/>
      <c r="Q27" s="290"/>
    </row>
    <row r="28" spans="1:17" outlineLevel="1" x14ac:dyDescent="0.2">
      <c r="A28" s="279"/>
      <c r="B28" s="221" t="s">
        <v>64</v>
      </c>
      <c r="C28" s="289" t="str">
        <f>CONCATENATE(A$13,".",COUNTBLANK(A$13:A27)+1)</f>
        <v>210.15</v>
      </c>
      <c r="D28" s="304" t="s">
        <v>77</v>
      </c>
      <c r="E28" s="282">
        <f>E27*0.06*4*2</f>
        <v>1269.1199999999999</v>
      </c>
      <c r="F28" s="283" t="s">
        <v>32</v>
      </c>
      <c r="G28" s="285"/>
      <c r="H28" s="285"/>
      <c r="I28" s="285">
        <f t="shared" si="1"/>
        <v>0</v>
      </c>
      <c r="J28" s="225">
        <f t="shared" si="2"/>
        <v>0</v>
      </c>
      <c r="K28" s="308"/>
      <c r="L28" s="290"/>
      <c r="M28" s="290"/>
      <c r="N28" s="228"/>
      <c r="O28" s="228"/>
      <c r="P28" s="290"/>
      <c r="Q28" s="290"/>
    </row>
    <row r="29" spans="1:17" outlineLevel="1" x14ac:dyDescent="0.2">
      <c r="A29" s="279"/>
      <c r="B29" s="221" t="s">
        <v>64</v>
      </c>
      <c r="C29" s="289" t="str">
        <f>CONCATENATE(A$13,".",COUNTBLANK(A$13:A28)+1)</f>
        <v>210.16</v>
      </c>
      <c r="D29" s="304" t="s">
        <v>155</v>
      </c>
      <c r="E29" s="282">
        <v>5</v>
      </c>
      <c r="F29" s="283" t="s">
        <v>98</v>
      </c>
      <c r="G29" s="285"/>
      <c r="H29" s="285"/>
      <c r="I29" s="285">
        <f t="shared" si="1"/>
        <v>0</v>
      </c>
      <c r="J29" s="225">
        <f t="shared" si="2"/>
        <v>0</v>
      </c>
      <c r="K29" s="308"/>
      <c r="L29" s="290"/>
      <c r="M29" s="290"/>
      <c r="N29" s="228"/>
      <c r="O29" s="228"/>
      <c r="P29" s="290"/>
      <c r="Q29" s="290"/>
    </row>
    <row r="30" spans="1:17" ht="25.5" outlineLevel="1" x14ac:dyDescent="0.2">
      <c r="A30" s="279"/>
      <c r="B30" s="221"/>
      <c r="C30" s="289" t="str">
        <f>CONCATENATE(A$13,".",COUNTBLANK(A$13:A29)+1)</f>
        <v>210.17</v>
      </c>
      <c r="D30" s="304" t="s">
        <v>158</v>
      </c>
      <c r="E30" s="282">
        <v>1</v>
      </c>
      <c r="F30" s="283" t="s">
        <v>59</v>
      </c>
      <c r="G30" s="285"/>
      <c r="H30" s="285"/>
      <c r="I30" s="285">
        <f t="shared" si="1"/>
        <v>0</v>
      </c>
      <c r="J30" s="225">
        <f>E30*I30/IF($M$3=2,Exch,1)</f>
        <v>0</v>
      </c>
      <c r="K30" s="308"/>
      <c r="L30" s="290"/>
      <c r="M30" s="290"/>
      <c r="N30" s="228"/>
      <c r="O30" s="228"/>
      <c r="P30" s="290"/>
      <c r="Q30" s="290"/>
    </row>
    <row r="31" spans="1:17" outlineLevel="1" x14ac:dyDescent="0.2">
      <c r="A31" s="279"/>
      <c r="B31" s="221" t="s">
        <v>64</v>
      </c>
      <c r="C31" s="289" t="s">
        <v>174</v>
      </c>
      <c r="D31" s="304" t="s">
        <v>179</v>
      </c>
      <c r="E31" s="282">
        <v>1</v>
      </c>
      <c r="F31" s="283" t="s">
        <v>59</v>
      </c>
      <c r="G31" s="285"/>
      <c r="H31" s="285"/>
      <c r="I31" s="285">
        <f t="shared" si="1"/>
        <v>0</v>
      </c>
      <c r="J31" s="225">
        <f>E31*I31/IF($M$3=2,Exch,1)</f>
        <v>0</v>
      </c>
      <c r="K31" s="308"/>
      <c r="L31" s="290"/>
      <c r="M31" s="290"/>
      <c r="N31" s="228"/>
      <c r="O31" s="228"/>
      <c r="P31" s="290"/>
      <c r="Q31" s="290"/>
    </row>
    <row r="32" spans="1:17" outlineLevel="1" x14ac:dyDescent="0.2">
      <c r="A32" s="279"/>
      <c r="B32" s="221" t="s">
        <v>64</v>
      </c>
      <c r="C32" s="289" t="s">
        <v>175</v>
      </c>
      <c r="D32" s="304" t="s">
        <v>180</v>
      </c>
      <c r="E32" s="282">
        <v>1</v>
      </c>
      <c r="F32" s="283" t="s">
        <v>59</v>
      </c>
      <c r="G32" s="285"/>
      <c r="H32" s="285"/>
      <c r="I32" s="285">
        <f t="shared" si="1"/>
        <v>0</v>
      </c>
      <c r="J32" s="225">
        <f t="shared" ref="J32:J35" si="3">E32*I32/IF($M$3=2,Exch,1)</f>
        <v>0</v>
      </c>
      <c r="K32" s="308"/>
      <c r="L32" s="290"/>
      <c r="M32" s="290"/>
      <c r="N32" s="228"/>
      <c r="O32" s="228"/>
      <c r="P32" s="290"/>
      <c r="Q32" s="290"/>
    </row>
    <row r="33" spans="1:17" outlineLevel="1" x14ac:dyDescent="0.2">
      <c r="A33" s="279"/>
      <c r="B33" s="221" t="s">
        <v>64</v>
      </c>
      <c r="C33" s="289" t="s">
        <v>176</v>
      </c>
      <c r="D33" s="304" t="s">
        <v>183</v>
      </c>
      <c r="E33" s="282">
        <v>355.4</v>
      </c>
      <c r="F33" s="283" t="s">
        <v>29</v>
      </c>
      <c r="G33" s="285"/>
      <c r="H33" s="285"/>
      <c r="I33" s="285">
        <f t="shared" si="1"/>
        <v>0</v>
      </c>
      <c r="J33" s="225">
        <f t="shared" si="3"/>
        <v>0</v>
      </c>
      <c r="K33" s="308"/>
      <c r="L33" s="290"/>
      <c r="M33" s="290"/>
      <c r="N33" s="228"/>
      <c r="O33" s="228"/>
      <c r="P33" s="290"/>
      <c r="Q33" s="290"/>
    </row>
    <row r="34" spans="1:17" outlineLevel="1" x14ac:dyDescent="0.2">
      <c r="A34" s="279"/>
      <c r="B34" s="221" t="s">
        <v>64</v>
      </c>
      <c r="C34" s="289" t="s">
        <v>177</v>
      </c>
      <c r="D34" s="304" t="s">
        <v>181</v>
      </c>
      <c r="E34" s="282">
        <v>1</v>
      </c>
      <c r="F34" s="283" t="s">
        <v>59</v>
      </c>
      <c r="G34" s="285"/>
      <c r="H34" s="285"/>
      <c r="I34" s="285">
        <f t="shared" si="1"/>
        <v>0</v>
      </c>
      <c r="J34" s="225">
        <f t="shared" si="3"/>
        <v>0</v>
      </c>
      <c r="K34" s="308"/>
      <c r="L34" s="290"/>
      <c r="M34" s="290"/>
      <c r="N34" s="228"/>
      <c r="O34" s="228"/>
      <c r="P34" s="290"/>
      <c r="Q34" s="290"/>
    </row>
    <row r="35" spans="1:17" outlineLevel="1" x14ac:dyDescent="0.2">
      <c r="A35" s="279"/>
      <c r="B35" s="221" t="s">
        <v>64</v>
      </c>
      <c r="C35" s="289" t="s">
        <v>178</v>
      </c>
      <c r="D35" s="304" t="s">
        <v>182</v>
      </c>
      <c r="E35" s="282">
        <v>1</v>
      </c>
      <c r="F35" s="283" t="s">
        <v>59</v>
      </c>
      <c r="G35" s="285"/>
      <c r="H35" s="285"/>
      <c r="I35" s="285">
        <f t="shared" si="1"/>
        <v>0</v>
      </c>
      <c r="J35" s="225">
        <f t="shared" si="3"/>
        <v>0</v>
      </c>
      <c r="K35" s="308"/>
      <c r="L35" s="290"/>
      <c r="M35" s="290"/>
      <c r="N35" s="228"/>
      <c r="O35" s="228"/>
      <c r="P35" s="290"/>
      <c r="Q35" s="290"/>
    </row>
    <row r="36" spans="1:17" outlineLevel="1" x14ac:dyDescent="0.2">
      <c r="A36" s="288"/>
      <c r="B36" s="221"/>
      <c r="C36" s="310"/>
      <c r="D36" s="311" t="str">
        <f>CONCATENATE(A13,". Subtotal ",C13)</f>
        <v>210. Subtotal Ideiglenes és mellékmunkák</v>
      </c>
      <c r="E36" s="312"/>
      <c r="F36" s="313"/>
      <c r="G36" s="314"/>
      <c r="H36" s="314"/>
      <c r="I36" s="315"/>
      <c r="J36" s="316">
        <f>SUBTOTAL(9,J14:J35)</f>
        <v>0</v>
      </c>
      <c r="K36" s="227"/>
      <c r="L36" s="317"/>
      <c r="M36" s="317"/>
      <c r="N36" s="228"/>
      <c r="O36" s="228"/>
      <c r="P36" s="317"/>
      <c r="Q36" s="317"/>
    </row>
    <row r="37" spans="1:17" s="301" customFormat="1" ht="15" customHeight="1" x14ac:dyDescent="0.2">
      <c r="A37" s="291"/>
      <c r="B37" s="292"/>
      <c r="C37" s="291">
        <v>200</v>
      </c>
      <c r="D37" s="293" t="s">
        <v>43</v>
      </c>
      <c r="E37" s="294"/>
      <c r="F37" s="294"/>
      <c r="G37" s="295"/>
      <c r="H37" s="295"/>
      <c r="I37" s="296" t="str">
        <f>IF($M$3=2,"EUR","HUF")</f>
        <v>HUF</v>
      </c>
      <c r="J37" s="297">
        <f>J36</f>
        <v>0</v>
      </c>
      <c r="K37" s="227"/>
      <c r="L37" s="298"/>
      <c r="M37" s="298"/>
      <c r="N37" s="228"/>
      <c r="O37" s="228"/>
      <c r="P37" s="298"/>
      <c r="Q37" s="298"/>
    </row>
    <row r="38" spans="1:17" s="263" customFormat="1" ht="6.75" customHeight="1" x14ac:dyDescent="0.2">
      <c r="A38" s="264"/>
      <c r="B38" s="265"/>
      <c r="C38" s="264"/>
      <c r="D38" s="266"/>
      <c r="E38" s="267"/>
      <c r="F38" s="268"/>
      <c r="G38" s="269"/>
      <c r="H38" s="269"/>
      <c r="I38" s="270"/>
      <c r="J38" s="270"/>
      <c r="K38" s="262"/>
      <c r="L38" s="302"/>
      <c r="M38" s="302"/>
      <c r="N38" s="228"/>
      <c r="O38" s="228"/>
      <c r="P38" s="302"/>
      <c r="Q38" s="302"/>
    </row>
    <row r="39" spans="1:17" s="263" customFormat="1" ht="15" customHeight="1" outlineLevel="1" x14ac:dyDescent="0.2">
      <c r="A39" s="271" t="str">
        <f>CONCATENATE(C53," ) ",UPPER(D53),"")</f>
        <v>300 ) FÖLDMUNKÁK</v>
      </c>
      <c r="B39" s="272"/>
      <c r="C39" s="273"/>
      <c r="D39" s="274"/>
      <c r="E39" s="318"/>
      <c r="F39" s="319"/>
      <c r="G39" s="277"/>
      <c r="H39" s="277"/>
      <c r="I39" s="278"/>
      <c r="J39" s="278"/>
      <c r="K39" s="227"/>
      <c r="L39" s="302"/>
      <c r="M39" s="302"/>
      <c r="N39" s="228"/>
      <c r="O39" s="228"/>
      <c r="P39" s="302"/>
      <c r="Q39" s="302"/>
    </row>
    <row r="40" spans="1:17" ht="12.75" customHeight="1" outlineLevel="1" x14ac:dyDescent="0.2">
      <c r="A40" s="279" t="s">
        <v>11</v>
      </c>
      <c r="B40" s="303"/>
      <c r="C40" s="280" t="s">
        <v>46</v>
      </c>
      <c r="E40" s="320"/>
      <c r="F40" s="320"/>
      <c r="G40" s="306"/>
      <c r="H40" s="306"/>
      <c r="I40" s="305"/>
      <c r="J40" s="307"/>
      <c r="K40" s="227"/>
      <c r="L40" s="309"/>
      <c r="M40" s="309"/>
      <c r="N40" s="228"/>
      <c r="O40" s="228"/>
      <c r="P40" s="309"/>
      <c r="Q40" s="309"/>
    </row>
    <row r="41" spans="1:17" outlineLevel="1" x14ac:dyDescent="0.2">
      <c r="A41" s="321"/>
      <c r="B41" s="221" t="s">
        <v>64</v>
      </c>
      <c r="C41" s="289" t="str">
        <f>CONCATENATE(A$40,".",COUNTBLANK(A$40:A40)+1)</f>
        <v>310.1</v>
      </c>
      <c r="D41" s="281" t="s">
        <v>102</v>
      </c>
      <c r="E41" s="282">
        <f>1053.59*0.4</f>
        <v>421.43599999999998</v>
      </c>
      <c r="F41" s="283" t="s">
        <v>32</v>
      </c>
      <c r="G41" s="285"/>
      <c r="H41" s="285"/>
      <c r="I41" s="285">
        <f>G41+H41</f>
        <v>0</v>
      </c>
      <c r="J41" s="225">
        <f t="shared" ref="J41:J50" si="4">E41*I41/IF($M$3=2,Exch,1)</f>
        <v>0</v>
      </c>
      <c r="K41" s="227"/>
      <c r="L41" s="290"/>
      <c r="M41" s="290"/>
      <c r="N41" s="228"/>
      <c r="O41" s="228"/>
      <c r="P41" s="290"/>
      <c r="Q41" s="290"/>
    </row>
    <row r="42" spans="1:17" ht="25.5" outlineLevel="1" x14ac:dyDescent="0.2">
      <c r="A42" s="321"/>
      <c r="B42" s="221" t="s">
        <v>64</v>
      </c>
      <c r="C42" s="289" t="str">
        <f>CONCATENATE(A$40,".",COUNTBLANK(A$40:A41)+1)</f>
        <v>310.2</v>
      </c>
      <c r="D42" s="281" t="s">
        <v>101</v>
      </c>
      <c r="E42" s="282">
        <f>1053.59*0.4</f>
        <v>421.43599999999998</v>
      </c>
      <c r="F42" s="283" t="s">
        <v>32</v>
      </c>
      <c r="G42" s="284"/>
      <c r="H42" s="284"/>
      <c r="I42" s="285">
        <f>G42+H42</f>
        <v>0</v>
      </c>
      <c r="J42" s="225">
        <f t="shared" si="4"/>
        <v>0</v>
      </c>
      <c r="K42" s="227"/>
      <c r="L42" s="290"/>
      <c r="M42" s="290"/>
      <c r="N42" s="228"/>
      <c r="O42" s="228"/>
      <c r="P42" s="290"/>
      <c r="Q42" s="290"/>
    </row>
    <row r="43" spans="1:17" ht="25.5" outlineLevel="1" x14ac:dyDescent="0.2">
      <c r="A43" s="321"/>
      <c r="B43" s="221" t="s">
        <v>64</v>
      </c>
      <c r="C43" s="289" t="str">
        <f>CONCATENATE(A$40,".",COUNTBLANK(A$40:A42)+1)</f>
        <v>310.3</v>
      </c>
      <c r="D43" s="281" t="s">
        <v>103</v>
      </c>
      <c r="E43" s="282">
        <v>1053.5899999999999</v>
      </c>
      <c r="F43" s="283" t="s">
        <v>29</v>
      </c>
      <c r="G43" s="284"/>
      <c r="H43" s="284"/>
      <c r="I43" s="285">
        <f t="shared" ref="I43:I44" si="5">G43+H43</f>
        <v>0</v>
      </c>
      <c r="J43" s="225">
        <f t="shared" si="4"/>
        <v>0</v>
      </c>
      <c r="K43" s="227"/>
      <c r="L43" s="290"/>
      <c r="M43" s="290"/>
      <c r="N43" s="228"/>
      <c r="O43" s="228"/>
      <c r="P43" s="290"/>
      <c r="Q43" s="290"/>
    </row>
    <row r="44" spans="1:17" outlineLevel="1" x14ac:dyDescent="0.2">
      <c r="A44" s="321"/>
      <c r="B44" s="221" t="s">
        <v>64</v>
      </c>
      <c r="C44" s="289" t="str">
        <f>CONCATENATE(A$40,".",COUNTBLANK(A$40:A43)+1)</f>
        <v>310.4</v>
      </c>
      <c r="D44" s="281" t="s">
        <v>99</v>
      </c>
      <c r="E44" s="282">
        <f>64*0.3</f>
        <v>19.2</v>
      </c>
      <c r="F44" s="283" t="s">
        <v>32</v>
      </c>
      <c r="G44" s="285"/>
      <c r="H44" s="285"/>
      <c r="I44" s="285">
        <f t="shared" si="5"/>
        <v>0</v>
      </c>
      <c r="J44" s="225">
        <f t="shared" si="4"/>
        <v>0</v>
      </c>
      <c r="K44" s="227"/>
      <c r="L44" s="290"/>
      <c r="M44" s="290"/>
      <c r="N44" s="228"/>
      <c r="O44" s="228"/>
      <c r="P44" s="290"/>
      <c r="Q44" s="290"/>
    </row>
    <row r="45" spans="1:17" outlineLevel="1" x14ac:dyDescent="0.2">
      <c r="A45" s="321"/>
      <c r="B45" s="221" t="s">
        <v>64</v>
      </c>
      <c r="C45" s="289" t="str">
        <f>CONCATENATE(A$40,".",COUNTBLANK(A$40:A44)+1)</f>
        <v>310.5</v>
      </c>
      <c r="D45" s="281" t="s">
        <v>85</v>
      </c>
      <c r="E45" s="282">
        <f>64*0.5</f>
        <v>32</v>
      </c>
      <c r="F45" s="283" t="s">
        <v>32</v>
      </c>
      <c r="G45" s="285"/>
      <c r="H45" s="285"/>
      <c r="I45" s="285">
        <f t="shared" ref="I45:I50" si="6">G45+H45</f>
        <v>0</v>
      </c>
      <c r="J45" s="225">
        <f t="shared" si="4"/>
        <v>0</v>
      </c>
      <c r="K45" s="227"/>
      <c r="L45" s="290"/>
      <c r="M45" s="290"/>
      <c r="N45" s="228"/>
      <c r="O45" s="228"/>
      <c r="P45" s="290"/>
      <c r="Q45" s="290"/>
    </row>
    <row r="46" spans="1:17" outlineLevel="1" x14ac:dyDescent="0.2">
      <c r="A46" s="321"/>
      <c r="B46" s="221" t="s">
        <v>64</v>
      </c>
      <c r="C46" s="289" t="str">
        <f>CONCATENATE(A$40,".",COUNTBLANK(A$40:A45)+1)</f>
        <v>310.6</v>
      </c>
      <c r="D46" s="281" t="s">
        <v>86</v>
      </c>
      <c r="E46" s="282">
        <f>E45</f>
        <v>32</v>
      </c>
      <c r="F46" s="322" t="s">
        <v>32</v>
      </c>
      <c r="G46" s="284"/>
      <c r="H46" s="284"/>
      <c r="I46" s="285">
        <f t="shared" si="6"/>
        <v>0</v>
      </c>
      <c r="J46" s="225">
        <f t="shared" si="4"/>
        <v>0</v>
      </c>
      <c r="K46" s="227"/>
      <c r="L46" s="290"/>
      <c r="M46" s="290"/>
      <c r="N46" s="228"/>
      <c r="O46" s="228"/>
      <c r="P46" s="290"/>
      <c r="Q46" s="290"/>
    </row>
    <row r="47" spans="1:17" ht="25.5" outlineLevel="1" x14ac:dyDescent="0.2">
      <c r="A47" s="321"/>
      <c r="B47" s="221" t="s">
        <v>64</v>
      </c>
      <c r="C47" s="289" t="str">
        <f>CONCATENATE(A$40,".",COUNTBLANK(A$40:A46)+1)</f>
        <v>310.7</v>
      </c>
      <c r="D47" s="281" t="s">
        <v>87</v>
      </c>
      <c r="E47" s="282">
        <f>70</f>
        <v>70</v>
      </c>
      <c r="F47" s="322" t="s">
        <v>29</v>
      </c>
      <c r="G47" s="284"/>
      <c r="H47" s="284"/>
      <c r="I47" s="285">
        <f t="shared" si="6"/>
        <v>0</v>
      </c>
      <c r="J47" s="225">
        <f t="shared" si="4"/>
        <v>0</v>
      </c>
      <c r="K47" s="227"/>
      <c r="L47" s="290"/>
      <c r="M47" s="290"/>
      <c r="N47" s="228"/>
      <c r="O47" s="228"/>
      <c r="P47" s="290"/>
      <c r="Q47" s="290"/>
    </row>
    <row r="48" spans="1:17" outlineLevel="1" x14ac:dyDescent="0.2">
      <c r="A48" s="321"/>
      <c r="B48" s="221" t="s">
        <v>64</v>
      </c>
      <c r="C48" s="289" t="str">
        <f>CONCATENATE(A$40,".",COUNTBLANK(A$40:A47)+1)</f>
        <v>310.8</v>
      </c>
      <c r="D48" s="281" t="s">
        <v>141</v>
      </c>
      <c r="E48" s="282">
        <f>64*0.2</f>
        <v>12.8</v>
      </c>
      <c r="F48" s="322" t="s">
        <v>32</v>
      </c>
      <c r="G48" s="284"/>
      <c r="H48" s="284"/>
      <c r="I48" s="285">
        <f t="shared" si="6"/>
        <v>0</v>
      </c>
      <c r="J48" s="225">
        <f t="shared" si="4"/>
        <v>0</v>
      </c>
      <c r="K48" s="227"/>
      <c r="L48" s="290"/>
      <c r="M48" s="290"/>
      <c r="N48" s="228"/>
      <c r="O48" s="228"/>
      <c r="P48" s="290"/>
      <c r="Q48" s="290"/>
    </row>
    <row r="49" spans="1:17" outlineLevel="1" x14ac:dyDescent="0.2">
      <c r="A49" s="321"/>
      <c r="B49" s="221" t="s">
        <v>64</v>
      </c>
      <c r="C49" s="289" t="s">
        <v>184</v>
      </c>
      <c r="D49" s="281" t="s">
        <v>186</v>
      </c>
      <c r="E49" s="282">
        <v>15</v>
      </c>
      <c r="F49" s="323" t="s">
        <v>32</v>
      </c>
      <c r="G49" s="324"/>
      <c r="H49" s="324"/>
      <c r="I49" s="285">
        <f t="shared" si="6"/>
        <v>0</v>
      </c>
      <c r="J49" s="225">
        <f t="shared" si="4"/>
        <v>0</v>
      </c>
      <c r="K49" s="227"/>
      <c r="L49" s="290"/>
      <c r="M49" s="290"/>
      <c r="N49" s="228"/>
      <c r="O49" s="228"/>
      <c r="P49" s="290"/>
      <c r="Q49" s="290"/>
    </row>
    <row r="50" spans="1:17" outlineLevel="1" x14ac:dyDescent="0.2">
      <c r="A50" s="321"/>
      <c r="B50" s="221" t="s">
        <v>64</v>
      </c>
      <c r="C50" s="289" t="s">
        <v>185</v>
      </c>
      <c r="D50" s="281" t="s">
        <v>187</v>
      </c>
      <c r="E50" s="282">
        <v>255.86</v>
      </c>
      <c r="F50" s="323" t="s">
        <v>50</v>
      </c>
      <c r="G50" s="324"/>
      <c r="H50" s="324"/>
      <c r="I50" s="285">
        <f t="shared" si="6"/>
        <v>0</v>
      </c>
      <c r="J50" s="225">
        <f t="shared" si="4"/>
        <v>0</v>
      </c>
      <c r="K50" s="227"/>
      <c r="L50" s="290"/>
      <c r="M50" s="290"/>
      <c r="N50" s="228"/>
      <c r="O50" s="228"/>
      <c r="P50" s="290"/>
      <c r="Q50" s="290"/>
    </row>
    <row r="51" spans="1:17" outlineLevel="1" x14ac:dyDescent="0.2">
      <c r="A51" s="321"/>
      <c r="B51" s="221"/>
      <c r="C51" s="289" t="s">
        <v>246</v>
      </c>
      <c r="D51" s="281" t="s">
        <v>247</v>
      </c>
      <c r="E51" s="325">
        <f>50*0.2</f>
        <v>10</v>
      </c>
      <c r="F51" s="323" t="s">
        <v>32</v>
      </c>
      <c r="G51" s="324"/>
      <c r="H51" s="324"/>
      <c r="I51" s="326">
        <f t="shared" ref="I51" si="7">G51+H51</f>
        <v>0</v>
      </c>
      <c r="J51" s="327">
        <f t="shared" ref="J51" si="8">E51*I51/IF($M$3=2,Exch,1)</f>
        <v>0</v>
      </c>
      <c r="K51" s="227"/>
      <c r="L51" s="290"/>
      <c r="M51" s="290"/>
      <c r="N51" s="228"/>
      <c r="O51" s="228"/>
      <c r="P51" s="290"/>
      <c r="Q51" s="290"/>
    </row>
    <row r="52" spans="1:17" outlineLevel="1" x14ac:dyDescent="0.2">
      <c r="A52" s="288"/>
      <c r="B52" s="221"/>
      <c r="C52" s="310"/>
      <c r="D52" s="311" t="str">
        <f>CONCATENATE(A40,". Subtotal ",C40)</f>
        <v>310. Subtotal Földmunkák</v>
      </c>
      <c r="E52" s="312"/>
      <c r="F52" s="313"/>
      <c r="G52" s="314"/>
      <c r="H52" s="314"/>
      <c r="I52" s="328"/>
      <c r="J52" s="316">
        <f>SUBTOTAL(9,J41:J51)</f>
        <v>0</v>
      </c>
      <c r="K52" s="227"/>
      <c r="L52" s="317"/>
      <c r="M52" s="317"/>
      <c r="N52" s="228"/>
      <c r="O52" s="228"/>
      <c r="P52" s="317"/>
      <c r="Q52" s="317"/>
    </row>
    <row r="53" spans="1:17" s="301" customFormat="1" ht="15" customHeight="1" x14ac:dyDescent="0.2">
      <c r="A53" s="291"/>
      <c r="B53" s="292"/>
      <c r="C53" s="291">
        <v>300</v>
      </c>
      <c r="D53" s="293" t="s">
        <v>46</v>
      </c>
      <c r="E53" s="294"/>
      <c r="F53" s="294"/>
      <c r="G53" s="295"/>
      <c r="H53" s="295"/>
      <c r="I53" s="296" t="str">
        <f>IF($M$3=2,"EUR","HUF")</f>
        <v>HUF</v>
      </c>
      <c r="J53" s="297">
        <f>J52</f>
        <v>0</v>
      </c>
      <c r="K53" s="227"/>
      <c r="L53" s="298"/>
      <c r="M53" s="298"/>
      <c r="N53" s="228"/>
      <c r="O53" s="228"/>
      <c r="P53" s="298"/>
      <c r="Q53" s="298"/>
    </row>
    <row r="54" spans="1:17" s="263" customFormat="1" ht="6.75" customHeight="1" x14ac:dyDescent="0.2">
      <c r="A54" s="264"/>
      <c r="B54" s="265"/>
      <c r="C54" s="264"/>
      <c r="D54" s="266"/>
      <c r="E54" s="267"/>
      <c r="F54" s="268"/>
      <c r="G54" s="269"/>
      <c r="H54" s="269"/>
      <c r="I54" s="270"/>
      <c r="J54" s="270"/>
      <c r="K54" s="262"/>
      <c r="L54" s="302"/>
      <c r="M54" s="302"/>
      <c r="N54" s="228"/>
      <c r="O54" s="228"/>
      <c r="P54" s="302"/>
      <c r="Q54" s="302"/>
    </row>
    <row r="55" spans="1:17" s="263" customFormat="1" ht="15" customHeight="1" outlineLevel="1" x14ac:dyDescent="0.2">
      <c r="A55" s="271" t="str">
        <f>CONCATENATE(C66," ) ",UPPER(D66),"")</f>
        <v>400 ) SZERKEZETI MUNKÁK</v>
      </c>
      <c r="B55" s="272"/>
      <c r="C55" s="273"/>
      <c r="D55" s="274"/>
      <c r="E55" s="318"/>
      <c r="F55" s="319"/>
      <c r="G55" s="277"/>
      <c r="H55" s="277"/>
      <c r="I55" s="278"/>
      <c r="J55" s="278"/>
      <c r="K55" s="227"/>
      <c r="L55" s="302"/>
      <c r="M55" s="302"/>
      <c r="N55" s="228"/>
      <c r="O55" s="228"/>
      <c r="P55" s="302"/>
      <c r="Q55" s="302"/>
    </row>
    <row r="56" spans="1:17" s="333" customFormat="1" ht="12.75" customHeight="1" outlineLevel="1" x14ac:dyDescent="0.2">
      <c r="A56" s="321">
        <v>410</v>
      </c>
      <c r="B56" s="329"/>
      <c r="C56" s="280" t="s">
        <v>49</v>
      </c>
      <c r="D56" s="304"/>
      <c r="E56" s="325"/>
      <c r="F56" s="330"/>
      <c r="G56" s="331"/>
      <c r="H56" s="331"/>
      <c r="I56" s="332"/>
      <c r="J56" s="226"/>
      <c r="K56" s="227"/>
      <c r="L56" s="317"/>
      <c r="M56" s="317"/>
      <c r="N56" s="228"/>
      <c r="O56" s="228"/>
      <c r="P56" s="317"/>
      <c r="Q56" s="317"/>
    </row>
    <row r="57" spans="1:17" s="333" customFormat="1" outlineLevel="1" x14ac:dyDescent="0.2">
      <c r="A57" s="288"/>
      <c r="B57" s="221" t="s">
        <v>64</v>
      </c>
      <c r="C57" s="289" t="str">
        <f>CONCATENATE(A$56,".",COUNTBLANK(A$56:A56)+1)</f>
        <v>410.1</v>
      </c>
      <c r="D57" s="334" t="s">
        <v>128</v>
      </c>
      <c r="E57" s="282">
        <f>(18.86+35.49)*0.4*0.6*2</f>
        <v>26.088000000000001</v>
      </c>
      <c r="F57" s="283" t="s">
        <v>32</v>
      </c>
      <c r="G57" s="285"/>
      <c r="H57" s="285"/>
      <c r="I57" s="285">
        <f t="shared" ref="I57:I58" si="9">G57+H57</f>
        <v>0</v>
      </c>
      <c r="J57" s="225">
        <f>E57*I57/IF($M$3=2,Exch,1)</f>
        <v>0</v>
      </c>
      <c r="K57" s="227"/>
      <c r="L57" s="290"/>
      <c r="M57" s="290"/>
      <c r="N57" s="228"/>
      <c r="O57" s="228"/>
      <c r="P57" s="290"/>
      <c r="Q57" s="290"/>
    </row>
    <row r="58" spans="1:17" s="333" customFormat="1" outlineLevel="1" x14ac:dyDescent="0.2">
      <c r="A58" s="288"/>
      <c r="B58" s="221" t="s">
        <v>64</v>
      </c>
      <c r="C58" s="289" t="str">
        <f>CONCATENATE(A$56,".",COUNTBLANK(A$56:A57)+1)</f>
        <v>410.2</v>
      </c>
      <c r="D58" s="334" t="s">
        <v>129</v>
      </c>
      <c r="E58" s="282">
        <f>(18.51+48.22)*0.2*2</f>
        <v>26.692000000000004</v>
      </c>
      <c r="F58" s="283" t="s">
        <v>32</v>
      </c>
      <c r="G58" s="285"/>
      <c r="H58" s="285"/>
      <c r="I58" s="285">
        <f t="shared" si="9"/>
        <v>0</v>
      </c>
      <c r="J58" s="225">
        <f>E58*I58/IF($M$3=2,Exch,1)</f>
        <v>0</v>
      </c>
      <c r="K58" s="227"/>
      <c r="L58" s="290"/>
      <c r="M58" s="290"/>
      <c r="N58" s="228"/>
      <c r="O58" s="228"/>
      <c r="P58" s="290"/>
      <c r="Q58" s="290"/>
    </row>
    <row r="59" spans="1:17" s="335" customFormat="1" ht="12.75" customHeight="1" outlineLevel="1" x14ac:dyDescent="0.2">
      <c r="A59" s="288"/>
      <c r="B59" s="221"/>
      <c r="C59" s="310"/>
      <c r="D59" s="311" t="str">
        <f>CONCATENATE(A56,". Subtotal ",C56)</f>
        <v>410. Subtotal Alapozás</v>
      </c>
      <c r="E59" s="312"/>
      <c r="F59" s="313"/>
      <c r="G59" s="314"/>
      <c r="H59" s="314"/>
      <c r="I59" s="328"/>
      <c r="J59" s="316">
        <f>SUBTOTAL(9,J57:J58)</f>
        <v>0</v>
      </c>
      <c r="K59" s="227"/>
      <c r="L59" s="317"/>
      <c r="M59" s="317"/>
      <c r="N59" s="228"/>
      <c r="O59" s="228"/>
      <c r="P59" s="317"/>
      <c r="Q59" s="317"/>
    </row>
    <row r="60" spans="1:17" s="333" customFormat="1" ht="12.75" customHeight="1" outlineLevel="1" x14ac:dyDescent="0.2">
      <c r="A60" s="321">
        <v>420</v>
      </c>
      <c r="B60" s="329"/>
      <c r="C60" s="280" t="s">
        <v>48</v>
      </c>
      <c r="D60" s="304"/>
      <c r="E60" s="325"/>
      <c r="F60" s="330"/>
      <c r="G60" s="331"/>
      <c r="H60" s="331"/>
      <c r="I60" s="332"/>
      <c r="J60" s="226"/>
      <c r="K60" s="227"/>
      <c r="L60" s="317"/>
      <c r="M60" s="317"/>
      <c r="N60" s="228"/>
      <c r="O60" s="228"/>
      <c r="P60" s="317"/>
      <c r="Q60" s="317"/>
    </row>
    <row r="61" spans="1:17" s="333" customFormat="1" ht="12.75" customHeight="1" outlineLevel="1" x14ac:dyDescent="0.2">
      <c r="A61" s="288"/>
      <c r="B61" s="221" t="s">
        <v>64</v>
      </c>
      <c r="C61" s="289" t="str">
        <f>CONCATENATE(A$60,".",COUNTBLANK(A$60:A60)+1)</f>
        <v>420.1</v>
      </c>
      <c r="D61" s="199" t="s">
        <v>269</v>
      </c>
      <c r="E61" s="282">
        <v>93.93</v>
      </c>
      <c r="F61" s="283" t="s">
        <v>29</v>
      </c>
      <c r="G61" s="285"/>
      <c r="H61" s="285"/>
      <c r="I61" s="285">
        <f t="shared" ref="I61:I64" si="10">G61+H61</f>
        <v>0</v>
      </c>
      <c r="J61" s="225">
        <f>E61*I61/IF($M$3=2,Exch,1)</f>
        <v>0</v>
      </c>
      <c r="K61" s="227"/>
      <c r="L61" s="290"/>
      <c r="M61" s="290"/>
      <c r="N61" s="228"/>
      <c r="O61" s="228"/>
      <c r="P61" s="290"/>
      <c r="Q61" s="290"/>
    </row>
    <row r="62" spans="1:17" s="333" customFormat="1" ht="12.75" customHeight="1" outlineLevel="1" x14ac:dyDescent="0.2">
      <c r="A62" s="288"/>
      <c r="B62" s="221" t="s">
        <v>64</v>
      </c>
      <c r="C62" s="289" t="str">
        <f>CONCATENATE(A$60,".",COUNTBLANK(A$60:A61)+1)</f>
        <v>420.2</v>
      </c>
      <c r="D62" s="199" t="s">
        <v>273</v>
      </c>
      <c r="E62" s="282">
        <f>E61</f>
        <v>93.93</v>
      </c>
      <c r="F62" s="283" t="s">
        <v>29</v>
      </c>
      <c r="G62" s="285"/>
      <c r="H62" s="285"/>
      <c r="I62" s="285">
        <f t="shared" ref="I62" si="11">G62+H62</f>
        <v>0</v>
      </c>
      <c r="J62" s="225">
        <f>E62*I62/IF($M$3=2,Exch,1)</f>
        <v>0</v>
      </c>
      <c r="K62" s="227"/>
      <c r="L62" s="290"/>
      <c r="M62" s="290"/>
      <c r="N62" s="228"/>
      <c r="O62" s="228"/>
      <c r="P62" s="290"/>
      <c r="Q62" s="290"/>
    </row>
    <row r="63" spans="1:17" s="333" customFormat="1" ht="12.75" customHeight="1" outlineLevel="1" x14ac:dyDescent="0.2">
      <c r="A63" s="288"/>
      <c r="B63" s="221" t="s">
        <v>64</v>
      </c>
      <c r="C63" s="289" t="str">
        <f>CONCATENATE(A$60,".",COUNTBLANK(A$60:A62)+1)</f>
        <v>420.3</v>
      </c>
      <c r="D63" s="334" t="s">
        <v>116</v>
      </c>
      <c r="E63" s="282">
        <f>E62+((17.4+3.4)*4*0.2)+((17.46+27.97)*0.2*16)-4*3.57*3-7*1.67*0.3-4*1.3*3</f>
        <v>193.99900000000002</v>
      </c>
      <c r="F63" s="283" t="s">
        <v>32</v>
      </c>
      <c r="G63" s="285"/>
      <c r="H63" s="285"/>
      <c r="I63" s="285">
        <f t="shared" si="10"/>
        <v>0</v>
      </c>
      <c r="J63" s="225">
        <f>E63*I63/IF($M$3=2,Exch,1)</f>
        <v>0</v>
      </c>
      <c r="K63" s="227"/>
      <c r="L63" s="290"/>
      <c r="M63" s="290"/>
      <c r="N63" s="228"/>
      <c r="O63" s="228"/>
      <c r="P63" s="290"/>
      <c r="Q63" s="290"/>
    </row>
    <row r="64" spans="1:17" s="333" customFormat="1" ht="12.75" customHeight="1" outlineLevel="1" x14ac:dyDescent="0.2">
      <c r="A64" s="288"/>
      <c r="B64" s="221" t="s">
        <v>64</v>
      </c>
      <c r="C64" s="289" t="str">
        <f>CONCATENATE(A$60,".",COUNTBLANK(A$60:A63)+1)</f>
        <v>420.4</v>
      </c>
      <c r="D64" s="199" t="s">
        <v>285</v>
      </c>
      <c r="E64" s="282">
        <v>0</v>
      </c>
      <c r="F64" s="283" t="s">
        <v>220</v>
      </c>
      <c r="G64" s="285"/>
      <c r="H64" s="285"/>
      <c r="I64" s="285">
        <f t="shared" si="10"/>
        <v>0</v>
      </c>
      <c r="J64" s="225">
        <f>E64*I64/IF($M$3=2,Exch,1)</f>
        <v>0</v>
      </c>
      <c r="K64" s="227"/>
      <c r="L64" s="290"/>
      <c r="M64" s="290"/>
      <c r="N64" s="228"/>
      <c r="O64" s="228"/>
      <c r="P64" s="290"/>
      <c r="Q64" s="290"/>
    </row>
    <row r="65" spans="1:17" s="335" customFormat="1" ht="12.75" customHeight="1" outlineLevel="1" x14ac:dyDescent="0.2">
      <c r="A65" s="288"/>
      <c r="B65" s="221"/>
      <c r="C65" s="310"/>
      <c r="D65" s="311" t="str">
        <f>CONCATENATE(A60,". Subtotal ",C60)</f>
        <v>420. Subtotal Szerkezeti munkák</v>
      </c>
      <c r="E65" s="312"/>
      <c r="F65" s="313"/>
      <c r="G65" s="314"/>
      <c r="H65" s="314"/>
      <c r="I65" s="328"/>
      <c r="J65" s="316">
        <f>SUM(J61:J64)</f>
        <v>0</v>
      </c>
      <c r="K65" s="227"/>
      <c r="L65" s="317"/>
      <c r="M65" s="317"/>
      <c r="N65" s="228"/>
      <c r="O65" s="228"/>
      <c r="P65" s="317"/>
      <c r="Q65" s="317"/>
    </row>
    <row r="66" spans="1:17" s="301" customFormat="1" ht="15" customHeight="1" x14ac:dyDescent="0.2">
      <c r="A66" s="291"/>
      <c r="B66" s="292"/>
      <c r="C66" s="291">
        <v>400</v>
      </c>
      <c r="D66" s="293" t="s">
        <v>33</v>
      </c>
      <c r="E66" s="294"/>
      <c r="F66" s="294"/>
      <c r="G66" s="295"/>
      <c r="H66" s="295"/>
      <c r="I66" s="296" t="str">
        <f>IF($M$3=2,"EUR","HUF")</f>
        <v>HUF</v>
      </c>
      <c r="J66" s="297">
        <f>J59+J65</f>
        <v>0</v>
      </c>
      <c r="K66" s="227"/>
      <c r="L66" s="298"/>
      <c r="M66" s="298"/>
      <c r="N66" s="228"/>
      <c r="O66" s="228"/>
      <c r="P66" s="298"/>
      <c r="Q66" s="298"/>
    </row>
    <row r="67" spans="1:17" s="263" customFormat="1" ht="6.75" customHeight="1" x14ac:dyDescent="0.2">
      <c r="A67" s="264"/>
      <c r="B67" s="265"/>
      <c r="C67" s="264"/>
      <c r="D67" s="266"/>
      <c r="E67" s="267"/>
      <c r="F67" s="268"/>
      <c r="G67" s="269"/>
      <c r="H67" s="269"/>
      <c r="I67" s="270"/>
      <c r="J67" s="270"/>
      <c r="K67" s="262"/>
      <c r="L67" s="302"/>
      <c r="M67" s="302"/>
      <c r="N67" s="228"/>
      <c r="O67" s="228"/>
      <c r="P67" s="302"/>
      <c r="Q67" s="302"/>
    </row>
    <row r="68" spans="1:17" s="263" customFormat="1" ht="15" customHeight="1" outlineLevel="1" x14ac:dyDescent="0.2">
      <c r="A68" s="271" t="str">
        <f>CONCATENATE(C79," ) ",UPPER(D79),"")</f>
        <v>500 ) SZIGETELÉSEK</v>
      </c>
      <c r="B68" s="272"/>
      <c r="C68" s="273"/>
      <c r="D68" s="274"/>
      <c r="E68" s="318"/>
      <c r="F68" s="319"/>
      <c r="G68" s="277"/>
      <c r="H68" s="277"/>
      <c r="I68" s="278"/>
      <c r="J68" s="278"/>
      <c r="K68" s="227"/>
      <c r="L68" s="302"/>
      <c r="M68" s="302"/>
      <c r="N68" s="228"/>
      <c r="O68" s="228"/>
      <c r="P68" s="302"/>
      <c r="Q68" s="302"/>
    </row>
    <row r="69" spans="1:17" outlineLevel="1" x14ac:dyDescent="0.2">
      <c r="A69" s="321">
        <v>510</v>
      </c>
      <c r="B69" s="329"/>
      <c r="C69" s="280" t="s">
        <v>55</v>
      </c>
      <c r="E69" s="320"/>
      <c r="F69" s="320"/>
      <c r="G69" s="306"/>
      <c r="H69" s="306"/>
      <c r="I69" s="305"/>
      <c r="J69" s="307"/>
      <c r="K69" s="227"/>
      <c r="L69" s="309"/>
      <c r="M69" s="309"/>
      <c r="N69" s="228"/>
      <c r="O69" s="228"/>
      <c r="P69" s="309"/>
      <c r="Q69" s="309"/>
    </row>
    <row r="70" spans="1:17" ht="25.5" outlineLevel="1" x14ac:dyDescent="0.2">
      <c r="A70" s="321"/>
      <c r="B70" s="221" t="s">
        <v>64</v>
      </c>
      <c r="C70" s="280"/>
      <c r="D70" s="334" t="s">
        <v>221</v>
      </c>
      <c r="E70" s="282">
        <v>32</v>
      </c>
      <c r="F70" s="283" t="s">
        <v>50</v>
      </c>
      <c r="G70" s="285"/>
      <c r="H70" s="285"/>
      <c r="I70" s="285">
        <f t="shared" ref="I70:I72" si="12">G70+H70</f>
        <v>0</v>
      </c>
      <c r="J70" s="225">
        <f>E70*I70/IF($M$3=2,Exch,1)</f>
        <v>0</v>
      </c>
      <c r="K70" s="227"/>
      <c r="L70" s="309"/>
      <c r="M70" s="309"/>
      <c r="N70" s="228"/>
      <c r="O70" s="228"/>
      <c r="P70" s="309"/>
      <c r="Q70" s="309"/>
    </row>
    <row r="71" spans="1:17" ht="38.25" outlineLevel="1" x14ac:dyDescent="0.2">
      <c r="A71" s="321"/>
      <c r="B71" s="221" t="s">
        <v>64</v>
      </c>
      <c r="C71" s="280"/>
      <c r="D71" s="334" t="s">
        <v>222</v>
      </c>
      <c r="E71" s="282">
        <v>64</v>
      </c>
      <c r="F71" s="283" t="s">
        <v>29</v>
      </c>
      <c r="G71" s="285"/>
      <c r="H71" s="285"/>
      <c r="I71" s="285">
        <f t="shared" si="12"/>
        <v>0</v>
      </c>
      <c r="J71" s="225">
        <f>E71*I71/IF($M$3=2,Exch,1)</f>
        <v>0</v>
      </c>
      <c r="K71" s="227"/>
      <c r="L71" s="309"/>
      <c r="M71" s="309"/>
      <c r="N71" s="228"/>
      <c r="O71" s="228"/>
      <c r="P71" s="309"/>
      <c r="Q71" s="309"/>
    </row>
    <row r="72" spans="1:17" outlineLevel="1" x14ac:dyDescent="0.2">
      <c r="A72" s="321"/>
      <c r="B72" s="221" t="s">
        <v>64</v>
      </c>
      <c r="C72" s="280"/>
      <c r="D72" s="334" t="s">
        <v>223</v>
      </c>
      <c r="E72" s="282">
        <v>64</v>
      </c>
      <c r="F72" s="283" t="s">
        <v>29</v>
      </c>
      <c r="G72" s="285"/>
      <c r="H72" s="285"/>
      <c r="I72" s="285">
        <f t="shared" si="12"/>
        <v>0</v>
      </c>
      <c r="J72" s="225">
        <f>E72*I72/IF($M$3=2,Exch,1)</f>
        <v>0</v>
      </c>
      <c r="K72" s="227"/>
      <c r="L72" s="309"/>
      <c r="M72" s="309"/>
      <c r="N72" s="228"/>
      <c r="O72" s="228"/>
      <c r="P72" s="309"/>
      <c r="Q72" s="309"/>
    </row>
    <row r="73" spans="1:17" outlineLevel="1" x14ac:dyDescent="0.2">
      <c r="A73" s="321"/>
      <c r="B73" s="329"/>
      <c r="C73" s="280" t="s">
        <v>54</v>
      </c>
      <c r="E73" s="320"/>
      <c r="F73" s="320"/>
      <c r="G73" s="306"/>
      <c r="H73" s="306"/>
      <c r="I73" s="305"/>
      <c r="J73" s="307"/>
      <c r="K73" s="227"/>
      <c r="L73" s="309"/>
      <c r="M73" s="309"/>
      <c r="N73" s="228"/>
      <c r="O73" s="228"/>
      <c r="P73" s="309"/>
      <c r="Q73" s="309"/>
    </row>
    <row r="74" spans="1:17" ht="31.5" outlineLevel="1" x14ac:dyDescent="0.2">
      <c r="A74" s="321">
        <v>520</v>
      </c>
      <c r="B74" s="221" t="s">
        <v>64</v>
      </c>
      <c r="C74" s="289" t="str">
        <f>CONCATENATE(A$151,".",COUNTBLANK(A75:A$151)+1)</f>
        <v>930.67</v>
      </c>
      <c r="D74" s="334" t="s">
        <v>251</v>
      </c>
      <c r="E74" s="336">
        <f>2*(230+200+200)*0.65</f>
        <v>819</v>
      </c>
      <c r="F74" s="283" t="s">
        <v>29</v>
      </c>
      <c r="G74" s="285"/>
      <c r="H74" s="285"/>
      <c r="I74" s="285">
        <f t="shared" ref="I74" si="13">G74+H74</f>
        <v>0</v>
      </c>
      <c r="J74" s="225">
        <f>E74*I74/IF($M$3=2,Exch,1)</f>
        <v>0</v>
      </c>
      <c r="K74" s="227"/>
      <c r="L74" s="290"/>
      <c r="M74" s="290"/>
      <c r="N74" s="228"/>
      <c r="O74" s="228"/>
      <c r="P74" s="290"/>
      <c r="Q74" s="290"/>
    </row>
    <row r="75" spans="1:17" ht="31.5" outlineLevel="1" x14ac:dyDescent="0.2">
      <c r="A75" s="288"/>
      <c r="B75" s="221" t="s">
        <v>64</v>
      </c>
      <c r="C75" s="289" t="str">
        <f>CONCATENATE(A$151,".",COUNTBLANK(A75:A$151)+1)</f>
        <v>930.67</v>
      </c>
      <c r="D75" s="334" t="s">
        <v>252</v>
      </c>
      <c r="E75" s="282">
        <v>1566</v>
      </c>
      <c r="F75" s="283" t="s">
        <v>29</v>
      </c>
      <c r="G75" s="285"/>
      <c r="H75" s="285"/>
      <c r="I75" s="285">
        <f t="shared" ref="I75:I77" si="14">G75+H75</f>
        <v>0</v>
      </c>
      <c r="J75" s="225">
        <f>E75*I75/IF($M$3=2,Exch,1)</f>
        <v>0</v>
      </c>
      <c r="K75" s="227"/>
      <c r="L75" s="290"/>
      <c r="M75" s="290"/>
      <c r="N75" s="228"/>
      <c r="O75" s="228"/>
      <c r="P75" s="290"/>
      <c r="Q75" s="290"/>
    </row>
    <row r="76" spans="1:17" outlineLevel="1" x14ac:dyDescent="0.2">
      <c r="A76" s="288"/>
      <c r="B76" s="221" t="s">
        <v>64</v>
      </c>
      <c r="C76" s="289" t="s">
        <v>188</v>
      </c>
      <c r="D76" s="334" t="s">
        <v>190</v>
      </c>
      <c r="E76" s="282">
        <v>249.4</v>
      </c>
      <c r="F76" s="283" t="s">
        <v>29</v>
      </c>
      <c r="G76" s="285"/>
      <c r="H76" s="285"/>
      <c r="I76" s="285">
        <f t="shared" si="14"/>
        <v>0</v>
      </c>
      <c r="J76" s="225">
        <f>E76*I76/IF($M$3=2,Exch,1)</f>
        <v>0</v>
      </c>
      <c r="K76" s="227"/>
      <c r="L76" s="290"/>
      <c r="M76" s="290"/>
      <c r="N76" s="228"/>
      <c r="O76" s="228"/>
      <c r="P76" s="290"/>
      <c r="Q76" s="290"/>
    </row>
    <row r="77" spans="1:17" outlineLevel="1" x14ac:dyDescent="0.2">
      <c r="A77" s="288"/>
      <c r="B77" s="221" t="s">
        <v>64</v>
      </c>
      <c r="C77" s="289" t="s">
        <v>189</v>
      </c>
      <c r="D77" s="334" t="s">
        <v>191</v>
      </c>
      <c r="E77" s="282">
        <v>35</v>
      </c>
      <c r="F77" s="283" t="s">
        <v>29</v>
      </c>
      <c r="G77" s="285"/>
      <c r="H77" s="285"/>
      <c r="I77" s="285">
        <f t="shared" si="14"/>
        <v>0</v>
      </c>
      <c r="J77" s="225">
        <f>E77*I77/IF($M$3=2,Exch,1)</f>
        <v>0</v>
      </c>
      <c r="K77" s="227"/>
      <c r="L77" s="290"/>
      <c r="M77" s="290"/>
      <c r="N77" s="228"/>
      <c r="O77" s="228"/>
      <c r="P77" s="290"/>
      <c r="Q77" s="290"/>
    </row>
    <row r="78" spans="1:17" outlineLevel="1" x14ac:dyDescent="0.2">
      <c r="A78" s="288"/>
      <c r="B78" s="221"/>
      <c r="C78" s="337"/>
      <c r="D78" s="311" t="str">
        <f>CONCATENATE(A74,". Subtotal ",C73)</f>
        <v>520. Subtotal Hőszigetelések</v>
      </c>
      <c r="E78" s="312"/>
      <c r="F78" s="313"/>
      <c r="G78" s="314"/>
      <c r="H78" s="314"/>
      <c r="I78" s="328"/>
      <c r="J78" s="316">
        <f>SUM(J70:J77)</f>
        <v>0</v>
      </c>
      <c r="K78" s="227"/>
      <c r="L78" s="317"/>
      <c r="M78" s="317"/>
      <c r="N78" s="228"/>
      <c r="O78" s="228"/>
      <c r="P78" s="317"/>
      <c r="Q78" s="317"/>
    </row>
    <row r="79" spans="1:17" s="333" customFormat="1" ht="15" customHeight="1" x14ac:dyDescent="0.2">
      <c r="A79" s="288"/>
      <c r="B79" s="338"/>
      <c r="C79" s="339">
        <v>500</v>
      </c>
      <c r="D79" s="340" t="s">
        <v>53</v>
      </c>
      <c r="E79" s="294"/>
      <c r="F79" s="294"/>
      <c r="G79" s="341"/>
      <c r="H79" s="341"/>
      <c r="I79" s="342" t="str">
        <f>IF($M$3=2,"EUR","HUF")</f>
        <v>HUF</v>
      </c>
      <c r="J79" s="343">
        <f>J78</f>
        <v>0</v>
      </c>
      <c r="K79" s="227"/>
      <c r="L79" s="344"/>
      <c r="M79" s="344"/>
      <c r="N79" s="228"/>
      <c r="O79" s="228"/>
      <c r="P79" s="344"/>
      <c r="Q79" s="344"/>
    </row>
    <row r="80" spans="1:17" s="351" customFormat="1" ht="6.75" customHeight="1" x14ac:dyDescent="0.2">
      <c r="A80" s="339"/>
      <c r="B80" s="345"/>
      <c r="C80" s="346"/>
      <c r="D80" s="347"/>
      <c r="E80" s="267"/>
      <c r="F80" s="268"/>
      <c r="G80" s="348"/>
      <c r="H80" s="348"/>
      <c r="I80" s="349"/>
      <c r="J80" s="349"/>
      <c r="K80" s="262"/>
      <c r="L80" s="350"/>
      <c r="M80" s="350"/>
      <c r="N80" s="228"/>
      <c r="O80" s="228"/>
      <c r="P80" s="350"/>
      <c r="Q80" s="350"/>
    </row>
    <row r="81" spans="1:17" s="351" customFormat="1" ht="15" customHeight="1" outlineLevel="1" x14ac:dyDescent="0.2">
      <c r="A81" s="346"/>
      <c r="B81" s="352"/>
      <c r="C81" s="353"/>
      <c r="D81" s="354"/>
      <c r="E81" s="318"/>
      <c r="F81" s="319"/>
      <c r="G81" s="355"/>
      <c r="H81" s="355"/>
      <c r="I81" s="356"/>
      <c r="J81" s="356"/>
      <c r="K81" s="227"/>
      <c r="L81" s="350"/>
      <c r="M81" s="350"/>
      <c r="N81" s="228"/>
      <c r="O81" s="228"/>
      <c r="P81" s="350"/>
      <c r="Q81" s="350"/>
    </row>
    <row r="82" spans="1:17" s="333" customFormat="1" ht="12.75" customHeight="1" outlineLevel="1" x14ac:dyDescent="0.2">
      <c r="A82" s="357" t="str">
        <f>CONCATENATE(C85," ) ",UPPER(D85),"")</f>
        <v>600 ) HOMLOKZATI MUNKÁK</v>
      </c>
      <c r="B82" s="329"/>
      <c r="C82" s="280" t="s">
        <v>34</v>
      </c>
      <c r="D82" s="304"/>
      <c r="E82" s="325"/>
      <c r="F82" s="330"/>
      <c r="G82" s="331"/>
      <c r="H82" s="331"/>
      <c r="I82" s="332"/>
      <c r="J82" s="226"/>
      <c r="K82" s="227"/>
      <c r="L82" s="317"/>
      <c r="M82" s="317"/>
      <c r="N82" s="228"/>
      <c r="O82" s="228"/>
      <c r="P82" s="317"/>
      <c r="Q82" s="317"/>
    </row>
    <row r="83" spans="1:17" s="363" customFormat="1" outlineLevel="1" x14ac:dyDescent="0.2">
      <c r="A83" s="358">
        <v>610</v>
      </c>
      <c r="B83" s="359" t="s">
        <v>64</v>
      </c>
      <c r="C83" s="360" t="s">
        <v>216</v>
      </c>
      <c r="D83" s="361" t="s">
        <v>217</v>
      </c>
      <c r="E83" s="336">
        <v>110</v>
      </c>
      <c r="F83" s="322" t="s">
        <v>29</v>
      </c>
      <c r="G83" s="284"/>
      <c r="H83" s="284"/>
      <c r="I83" s="284">
        <f t="shared" ref="I83" si="15">G83+H83</f>
        <v>0</v>
      </c>
      <c r="J83" s="362">
        <f>E83*I83/IF($M$3=2,Exch,1)</f>
        <v>0</v>
      </c>
      <c r="K83" s="227"/>
      <c r="L83" s="290"/>
      <c r="M83" s="290"/>
      <c r="N83" s="228"/>
      <c r="O83" s="228"/>
      <c r="P83" s="290"/>
      <c r="Q83" s="290"/>
    </row>
    <row r="84" spans="1:17" s="335" customFormat="1" ht="12.75" customHeight="1" outlineLevel="1" x14ac:dyDescent="0.2">
      <c r="A84" s="288"/>
      <c r="B84" s="221"/>
      <c r="C84" s="310"/>
      <c r="D84" s="311" t="str">
        <f>CONCATENATE(A83,". Subtotal ",C82)</f>
        <v>610. Subtotal Homlokzati munkák</v>
      </c>
      <c r="E84" s="312"/>
      <c r="F84" s="313"/>
      <c r="G84" s="314"/>
      <c r="H84" s="314"/>
      <c r="I84" s="328"/>
      <c r="J84" s="316">
        <f>SUBTOTAL(9,J83:J83)</f>
        <v>0</v>
      </c>
      <c r="K84" s="227"/>
      <c r="L84" s="317"/>
      <c r="M84" s="317"/>
      <c r="N84" s="228"/>
      <c r="O84" s="228"/>
      <c r="P84" s="317"/>
      <c r="Q84" s="317"/>
    </row>
    <row r="85" spans="1:17" s="333" customFormat="1" ht="15" customHeight="1" x14ac:dyDescent="0.2">
      <c r="A85" s="288"/>
      <c r="B85" s="338"/>
      <c r="C85" s="339">
        <v>600</v>
      </c>
      <c r="D85" s="340" t="s">
        <v>13</v>
      </c>
      <c r="E85" s="294"/>
      <c r="F85" s="294"/>
      <c r="G85" s="341"/>
      <c r="H85" s="341"/>
      <c r="I85" s="342" t="str">
        <f>IF($M$3=2,"EUR","HUF")</f>
        <v>HUF</v>
      </c>
      <c r="J85" s="343">
        <f>J84</f>
        <v>0</v>
      </c>
      <c r="K85" s="227"/>
      <c r="L85" s="344"/>
      <c r="M85" s="344"/>
      <c r="N85" s="228"/>
      <c r="O85" s="228"/>
      <c r="P85" s="344"/>
      <c r="Q85" s="344"/>
    </row>
    <row r="86" spans="1:17" s="351" customFormat="1" ht="6.75" customHeight="1" x14ac:dyDescent="0.2">
      <c r="A86" s="339"/>
      <c r="B86" s="345"/>
      <c r="C86" s="346"/>
      <c r="D86" s="347"/>
      <c r="E86" s="267"/>
      <c r="F86" s="268"/>
      <c r="G86" s="348"/>
      <c r="H86" s="348"/>
      <c r="I86" s="349"/>
      <c r="J86" s="349"/>
      <c r="K86" s="262"/>
      <c r="L86" s="350"/>
      <c r="M86" s="350"/>
      <c r="N86" s="228"/>
      <c r="O86" s="228"/>
      <c r="P86" s="350"/>
      <c r="Q86" s="350"/>
    </row>
    <row r="87" spans="1:17" s="351" customFormat="1" ht="15" customHeight="1" outlineLevel="1" x14ac:dyDescent="0.2">
      <c r="A87" s="346"/>
      <c r="B87" s="352"/>
      <c r="C87" s="353"/>
      <c r="D87" s="354"/>
      <c r="E87" s="318"/>
      <c r="F87" s="319"/>
      <c r="G87" s="355"/>
      <c r="H87" s="355"/>
      <c r="I87" s="356"/>
      <c r="J87" s="356"/>
      <c r="K87" s="227"/>
      <c r="L87" s="350"/>
      <c r="M87" s="350"/>
      <c r="N87" s="228"/>
      <c r="O87" s="228"/>
      <c r="P87" s="350"/>
      <c r="Q87" s="350"/>
    </row>
    <row r="88" spans="1:17" s="333" customFormat="1" ht="12.75" customHeight="1" outlineLevel="1" x14ac:dyDescent="0.2">
      <c r="A88" s="357" t="str">
        <f>CONCATENATE(C99," ) ",UPPER(D99),"")</f>
        <v>700 ) TETŐ</v>
      </c>
      <c r="B88" s="329"/>
      <c r="C88" s="280" t="s">
        <v>47</v>
      </c>
      <c r="D88" s="304"/>
      <c r="E88" s="325"/>
      <c r="F88" s="330"/>
      <c r="G88" s="331"/>
      <c r="H88" s="331"/>
      <c r="I88" s="332"/>
      <c r="J88" s="226"/>
      <c r="K88" s="227"/>
      <c r="L88" s="317"/>
      <c r="M88" s="317"/>
      <c r="N88" s="228"/>
      <c r="O88" s="228"/>
      <c r="P88" s="317"/>
      <c r="Q88" s="317"/>
    </row>
    <row r="89" spans="1:17" s="333" customFormat="1" ht="25.5" outlineLevel="1" x14ac:dyDescent="0.2">
      <c r="A89" s="321">
        <v>710</v>
      </c>
      <c r="B89" s="221" t="s">
        <v>64</v>
      </c>
      <c r="C89" s="289" t="str">
        <f>CONCATENATE(A$89,".",COUNTBLANK(A$89:A89)+1)</f>
        <v>710.1</v>
      </c>
      <c r="D89" s="199" t="s">
        <v>286</v>
      </c>
      <c r="E89" s="282">
        <v>0</v>
      </c>
      <c r="F89" s="283" t="s">
        <v>29</v>
      </c>
      <c r="G89" s="285"/>
      <c r="H89" s="285"/>
      <c r="I89" s="285">
        <f t="shared" ref="I89:I97" si="16">G89+H89</f>
        <v>0</v>
      </c>
      <c r="J89" s="225">
        <f t="shared" ref="J89:J97" si="17">E89*I89/IF($M$3=2,Exch,1)</f>
        <v>0</v>
      </c>
      <c r="K89" s="227"/>
      <c r="L89" s="290"/>
      <c r="M89" s="290"/>
      <c r="N89" s="228"/>
      <c r="O89" s="228"/>
      <c r="P89" s="290"/>
      <c r="Q89" s="290"/>
    </row>
    <row r="90" spans="1:17" s="333" customFormat="1" outlineLevel="1" x14ac:dyDescent="0.2">
      <c r="A90" s="288"/>
      <c r="B90" s="221" t="s">
        <v>64</v>
      </c>
      <c r="C90" s="289" t="str">
        <f>CONCATENATE(A$89,".",COUNTBLANK(A$89:A90)+1)</f>
        <v>710.2</v>
      </c>
      <c r="D90" s="364" t="s">
        <v>124</v>
      </c>
      <c r="E90" s="336">
        <v>120</v>
      </c>
      <c r="F90" s="283" t="s">
        <v>50</v>
      </c>
      <c r="G90" s="285"/>
      <c r="H90" s="285"/>
      <c r="I90" s="285">
        <f t="shared" si="16"/>
        <v>0</v>
      </c>
      <c r="J90" s="225">
        <f t="shared" si="17"/>
        <v>0</v>
      </c>
      <c r="K90" s="227"/>
      <c r="L90" s="290"/>
      <c r="M90" s="290"/>
      <c r="N90" s="228"/>
      <c r="O90" s="228"/>
      <c r="P90" s="290"/>
      <c r="Q90" s="290"/>
    </row>
    <row r="91" spans="1:17" s="333" customFormat="1" outlineLevel="1" x14ac:dyDescent="0.2">
      <c r="A91" s="288"/>
      <c r="B91" s="221" t="s">
        <v>64</v>
      </c>
      <c r="C91" s="289" t="str">
        <f>CONCATENATE(A$89,".",COUNTBLANK(A$89:A91)+1)</f>
        <v>710.3</v>
      </c>
      <c r="D91" s="334" t="s">
        <v>118</v>
      </c>
      <c r="E91" s="282">
        <v>635</v>
      </c>
      <c r="F91" s="283" t="s">
        <v>29</v>
      </c>
      <c r="G91" s="285"/>
      <c r="H91" s="285"/>
      <c r="I91" s="285">
        <f t="shared" si="16"/>
        <v>0</v>
      </c>
      <c r="J91" s="225">
        <f t="shared" si="17"/>
        <v>0</v>
      </c>
      <c r="K91" s="227"/>
      <c r="L91" s="290"/>
      <c r="M91" s="290"/>
      <c r="N91" s="228"/>
      <c r="O91" s="228"/>
      <c r="P91" s="290"/>
      <c r="Q91" s="290"/>
    </row>
    <row r="92" spans="1:17" s="333" customFormat="1" outlineLevel="1" x14ac:dyDescent="0.2">
      <c r="A92" s="288"/>
      <c r="B92" s="221" t="s">
        <v>64</v>
      </c>
      <c r="C92" s="289" t="str">
        <f>CONCATENATE(A$89,".",COUNTBLANK(A$89:A92)+1)</f>
        <v>710.4</v>
      </c>
      <c r="D92" s="334" t="s">
        <v>119</v>
      </c>
      <c r="E92" s="282">
        <v>635</v>
      </c>
      <c r="F92" s="283" t="s">
        <v>29</v>
      </c>
      <c r="G92" s="285"/>
      <c r="H92" s="285"/>
      <c r="I92" s="285">
        <f t="shared" si="16"/>
        <v>0</v>
      </c>
      <c r="J92" s="225">
        <f t="shared" si="17"/>
        <v>0</v>
      </c>
      <c r="K92" s="227"/>
      <c r="L92" s="290"/>
      <c r="M92" s="290"/>
      <c r="N92" s="228"/>
      <c r="O92" s="228"/>
      <c r="P92" s="290"/>
      <c r="Q92" s="290"/>
    </row>
    <row r="93" spans="1:17" s="333" customFormat="1" outlineLevel="1" x14ac:dyDescent="0.2">
      <c r="A93" s="288"/>
      <c r="B93" s="221" t="s">
        <v>64</v>
      </c>
      <c r="C93" s="289" t="str">
        <f>CONCATENATE(A$89,".",COUNTBLANK(A$89:A93)+1)</f>
        <v>710.5</v>
      </c>
      <c r="D93" s="334" t="s">
        <v>126</v>
      </c>
      <c r="E93" s="282">
        <v>635</v>
      </c>
      <c r="F93" s="283" t="s">
        <v>29</v>
      </c>
      <c r="G93" s="285"/>
      <c r="H93" s="285"/>
      <c r="I93" s="285">
        <f t="shared" si="16"/>
        <v>0</v>
      </c>
      <c r="J93" s="225">
        <f t="shared" si="17"/>
        <v>0</v>
      </c>
      <c r="K93" s="227"/>
      <c r="L93" s="290"/>
      <c r="M93" s="290"/>
      <c r="N93" s="228"/>
      <c r="O93" s="228"/>
      <c r="P93" s="290"/>
      <c r="Q93" s="290"/>
    </row>
    <row r="94" spans="1:17" s="333" customFormat="1" outlineLevel="1" x14ac:dyDescent="0.2">
      <c r="A94" s="288"/>
      <c r="B94" s="221" t="s">
        <v>64</v>
      </c>
      <c r="C94" s="289" t="s">
        <v>226</v>
      </c>
      <c r="D94" s="361" t="s">
        <v>224</v>
      </c>
      <c r="E94" s="336">
        <v>400</v>
      </c>
      <c r="F94" s="322" t="s">
        <v>29</v>
      </c>
      <c r="G94" s="285"/>
      <c r="H94" s="285"/>
      <c r="I94" s="285">
        <f t="shared" si="16"/>
        <v>0</v>
      </c>
      <c r="J94" s="225">
        <f t="shared" si="17"/>
        <v>0</v>
      </c>
      <c r="K94" s="227"/>
      <c r="L94" s="290"/>
      <c r="M94" s="290"/>
      <c r="N94" s="228"/>
      <c r="O94" s="228"/>
      <c r="P94" s="290"/>
      <c r="Q94" s="290"/>
    </row>
    <row r="95" spans="1:17" s="333" customFormat="1" outlineLevel="1" x14ac:dyDescent="0.2">
      <c r="A95" s="288"/>
      <c r="B95" s="221" t="s">
        <v>64</v>
      </c>
      <c r="C95" s="289" t="s">
        <v>227</v>
      </c>
      <c r="D95" s="361" t="s">
        <v>225</v>
      </c>
      <c r="E95" s="336">
        <v>80</v>
      </c>
      <c r="F95" s="322" t="s">
        <v>29</v>
      </c>
      <c r="G95" s="285"/>
      <c r="H95" s="285"/>
      <c r="I95" s="285">
        <f t="shared" si="16"/>
        <v>0</v>
      </c>
      <c r="J95" s="225">
        <f t="shared" si="17"/>
        <v>0</v>
      </c>
      <c r="K95" s="227"/>
      <c r="L95" s="290"/>
      <c r="M95" s="290"/>
      <c r="N95" s="228"/>
      <c r="O95" s="228"/>
      <c r="P95" s="290"/>
      <c r="Q95" s="290"/>
    </row>
    <row r="96" spans="1:17" s="333" customFormat="1" outlineLevel="1" x14ac:dyDescent="0.2">
      <c r="A96" s="288"/>
      <c r="B96" s="221" t="s">
        <v>64</v>
      </c>
      <c r="C96" s="289" t="str">
        <f>CONCATENATE(A$89,".",COUNTBLANK(A$89:A96)+1)</f>
        <v>710.8</v>
      </c>
      <c r="D96" s="334" t="s">
        <v>127</v>
      </c>
      <c r="E96" s="282">
        <v>0</v>
      </c>
      <c r="F96" s="283" t="s">
        <v>29</v>
      </c>
      <c r="G96" s="285"/>
      <c r="H96" s="285"/>
      <c r="I96" s="285">
        <f t="shared" si="16"/>
        <v>0</v>
      </c>
      <c r="J96" s="225">
        <f t="shared" si="17"/>
        <v>0</v>
      </c>
      <c r="K96" s="227"/>
      <c r="L96" s="290"/>
      <c r="M96" s="290"/>
      <c r="N96" s="228"/>
      <c r="O96" s="228"/>
      <c r="P96" s="290"/>
      <c r="Q96" s="290"/>
    </row>
    <row r="97" spans="1:17" s="333" customFormat="1" outlineLevel="1" x14ac:dyDescent="0.2">
      <c r="A97" s="288"/>
      <c r="B97" s="221"/>
      <c r="C97" s="289" t="s">
        <v>234</v>
      </c>
      <c r="D97" s="334" t="s">
        <v>245</v>
      </c>
      <c r="E97" s="282">
        <v>1</v>
      </c>
      <c r="F97" s="283" t="s">
        <v>220</v>
      </c>
      <c r="G97" s="326"/>
      <c r="H97" s="285"/>
      <c r="I97" s="285">
        <f t="shared" si="16"/>
        <v>0</v>
      </c>
      <c r="J97" s="225">
        <f t="shared" si="17"/>
        <v>0</v>
      </c>
      <c r="K97" s="227"/>
      <c r="L97" s="290"/>
      <c r="M97" s="290"/>
      <c r="N97" s="228"/>
      <c r="O97" s="228"/>
      <c r="P97" s="290"/>
      <c r="Q97" s="290"/>
    </row>
    <row r="98" spans="1:17" s="335" customFormat="1" ht="12.75" customHeight="1" outlineLevel="1" x14ac:dyDescent="0.2">
      <c r="A98" s="288"/>
      <c r="B98" s="221"/>
      <c r="C98" s="310"/>
      <c r="D98" s="311" t="str">
        <f>CONCATENATE(A89,". Subtotal ",C88)</f>
        <v>710. Subtotal Tető munkák</v>
      </c>
      <c r="E98" s="312"/>
      <c r="F98" s="313"/>
      <c r="G98" s="314"/>
      <c r="H98" s="314"/>
      <c r="I98" s="328"/>
      <c r="J98" s="316">
        <f>SUBTOTAL(9,J89:J97)</f>
        <v>0</v>
      </c>
      <c r="K98" s="227"/>
      <c r="L98" s="317"/>
      <c r="M98" s="317"/>
      <c r="N98" s="228"/>
      <c r="O98" s="228"/>
      <c r="P98" s="317"/>
      <c r="Q98" s="317"/>
    </row>
    <row r="99" spans="1:17" s="301" customFormat="1" ht="15" customHeight="1" x14ac:dyDescent="0.2">
      <c r="A99" s="288"/>
      <c r="B99" s="292"/>
      <c r="C99" s="291">
        <v>700</v>
      </c>
      <c r="D99" s="293" t="s">
        <v>14</v>
      </c>
      <c r="E99" s="294"/>
      <c r="F99" s="294"/>
      <c r="G99" s="295"/>
      <c r="H99" s="295"/>
      <c r="I99" s="296" t="str">
        <f>IF($M$3=2,"EUR","HUF")</f>
        <v>HUF</v>
      </c>
      <c r="J99" s="297">
        <f>J98</f>
        <v>0</v>
      </c>
      <c r="K99" s="227"/>
      <c r="L99" s="298"/>
      <c r="M99" s="298"/>
      <c r="N99" s="228"/>
      <c r="O99" s="228"/>
      <c r="P99" s="298"/>
      <c r="Q99" s="298"/>
    </row>
    <row r="100" spans="1:17" s="263" customFormat="1" ht="6.75" customHeight="1" x14ac:dyDescent="0.2">
      <c r="A100" s="291"/>
      <c r="B100" s="265"/>
      <c r="C100" s="264"/>
      <c r="D100" s="266"/>
      <c r="E100" s="267"/>
      <c r="F100" s="268"/>
      <c r="G100" s="269"/>
      <c r="H100" s="269"/>
      <c r="I100" s="270"/>
      <c r="J100" s="270"/>
      <c r="K100" s="262"/>
      <c r="L100" s="302"/>
      <c r="M100" s="302"/>
      <c r="N100" s="228"/>
      <c r="O100" s="228"/>
      <c r="P100" s="302"/>
      <c r="Q100" s="302"/>
    </row>
    <row r="101" spans="1:17" s="263" customFormat="1" ht="15" customHeight="1" outlineLevel="1" x14ac:dyDescent="0.2">
      <c r="A101" s="264"/>
      <c r="B101" s="272"/>
      <c r="C101" s="273"/>
      <c r="D101" s="274"/>
      <c r="E101" s="318"/>
      <c r="F101" s="319"/>
      <c r="G101" s="277"/>
      <c r="H101" s="277"/>
      <c r="I101" s="278"/>
      <c r="J101" s="278"/>
      <c r="K101" s="227"/>
      <c r="L101" s="302"/>
      <c r="M101" s="302"/>
      <c r="N101" s="228"/>
      <c r="O101" s="228"/>
      <c r="P101" s="302"/>
      <c r="Q101" s="302"/>
    </row>
    <row r="102" spans="1:17" s="333" customFormat="1" ht="12.75" customHeight="1" outlineLevel="1" x14ac:dyDescent="0.2">
      <c r="A102" s="271" t="str">
        <f>CONCATENATE(C124," ) ",UPPER(D124),"")</f>
        <v>800 ) BELSŐ HATÁROLÓ SZERKEZETEK</v>
      </c>
      <c r="B102" s="329"/>
      <c r="C102" s="280" t="s">
        <v>17</v>
      </c>
      <c r="D102" s="304"/>
      <c r="E102" s="325"/>
      <c r="F102" s="330"/>
      <c r="G102" s="331"/>
      <c r="H102" s="331"/>
      <c r="I102" s="332"/>
      <c r="J102" s="226"/>
      <c r="K102" s="227"/>
      <c r="L102" s="317"/>
      <c r="M102" s="317"/>
      <c r="N102" s="228"/>
      <c r="O102" s="228"/>
      <c r="P102" s="317"/>
      <c r="Q102" s="317"/>
    </row>
    <row r="103" spans="1:17" s="333" customFormat="1" outlineLevel="1" x14ac:dyDescent="0.2">
      <c r="A103" s="321">
        <v>810</v>
      </c>
      <c r="B103" s="221" t="s">
        <v>113</v>
      </c>
      <c r="C103" s="289" t="str">
        <f>CONCATENATE(A$103,".",COUNTBLANK(A$103:A103)+1)</f>
        <v>810.1</v>
      </c>
      <c r="D103" s="365" t="s">
        <v>69</v>
      </c>
      <c r="E103" s="282">
        <v>213</v>
      </c>
      <c r="F103" s="283" t="s">
        <v>29</v>
      </c>
      <c r="G103" s="285"/>
      <c r="H103" s="285"/>
      <c r="I103" s="285">
        <f t="shared" ref="I103:I105" si="18">G103+H103</f>
        <v>0</v>
      </c>
      <c r="J103" s="225">
        <f t="shared" ref="J103:J111" si="19">E103*I103/IF($M$3=2,Exch,1)</f>
        <v>0</v>
      </c>
      <c r="K103" s="227"/>
      <c r="L103" s="290"/>
      <c r="M103" s="290"/>
      <c r="N103" s="228"/>
      <c r="O103" s="228"/>
      <c r="P103" s="290"/>
      <c r="Q103" s="290"/>
    </row>
    <row r="104" spans="1:17" s="333" customFormat="1" outlineLevel="1" x14ac:dyDescent="0.2">
      <c r="A104" s="288"/>
      <c r="B104" s="221" t="s">
        <v>113</v>
      </c>
      <c r="C104" s="289" t="str">
        <f>CONCATENATE(A$103,".",COUNTBLANK(A$103:A104)+1)</f>
        <v>810.2</v>
      </c>
      <c r="D104" s="334" t="s">
        <v>92</v>
      </c>
      <c r="E104" s="282">
        <v>18</v>
      </c>
      <c r="F104" s="283" t="s">
        <v>29</v>
      </c>
      <c r="G104" s="285"/>
      <c r="H104" s="285"/>
      <c r="I104" s="285">
        <f t="shared" si="18"/>
        <v>0</v>
      </c>
      <c r="J104" s="225">
        <f t="shared" si="19"/>
        <v>0</v>
      </c>
      <c r="K104" s="227"/>
      <c r="L104" s="290"/>
      <c r="M104" s="290"/>
      <c r="N104" s="228"/>
      <c r="O104" s="228"/>
      <c r="P104" s="290"/>
      <c r="Q104" s="290"/>
    </row>
    <row r="105" spans="1:17" s="333" customFormat="1" outlineLevel="1" x14ac:dyDescent="0.2">
      <c r="A105" s="288"/>
      <c r="B105" s="221" t="s">
        <v>113</v>
      </c>
      <c r="C105" s="289" t="str">
        <f>CONCATENATE(A$103,".",COUNTBLANK(A$103:A105)+1)</f>
        <v>810.3</v>
      </c>
      <c r="D105" s="334" t="s">
        <v>121</v>
      </c>
      <c r="E105" s="282">
        <f>15*18*3-10*0.9*2.1</f>
        <v>791.1</v>
      </c>
      <c r="F105" s="283" t="s">
        <v>29</v>
      </c>
      <c r="G105" s="285"/>
      <c r="H105" s="285"/>
      <c r="I105" s="285">
        <f t="shared" si="18"/>
        <v>0</v>
      </c>
      <c r="J105" s="225">
        <f t="shared" si="19"/>
        <v>0</v>
      </c>
      <c r="K105" s="227"/>
      <c r="L105" s="290"/>
      <c r="M105" s="290"/>
      <c r="N105" s="228"/>
      <c r="O105" s="228"/>
      <c r="P105" s="290"/>
      <c r="Q105" s="290"/>
    </row>
    <row r="106" spans="1:17" s="333" customFormat="1" outlineLevel="1" x14ac:dyDescent="0.2">
      <c r="A106" s="288"/>
      <c r="B106" s="221" t="s">
        <v>64</v>
      </c>
      <c r="C106" s="289" t="str">
        <f>CONCATENATE(A$103,".",COUNTBLANK(A$103:A106)+1)</f>
        <v>810.4</v>
      </c>
      <c r="D106" s="365" t="s">
        <v>69</v>
      </c>
      <c r="E106" s="282">
        <f>4*14*4*3</f>
        <v>672</v>
      </c>
      <c r="F106" s="283" t="s">
        <v>29</v>
      </c>
      <c r="G106" s="285"/>
      <c r="H106" s="285"/>
      <c r="I106" s="285">
        <f t="shared" ref="I106:I111" si="20">G106+H106</f>
        <v>0</v>
      </c>
      <c r="J106" s="225">
        <f t="shared" si="19"/>
        <v>0</v>
      </c>
      <c r="K106" s="227"/>
      <c r="L106" s="290"/>
      <c r="M106" s="290"/>
      <c r="N106" s="228"/>
      <c r="O106" s="228"/>
      <c r="P106" s="290"/>
      <c r="Q106" s="290"/>
    </row>
    <row r="107" spans="1:17" s="333" customFormat="1" outlineLevel="1" x14ac:dyDescent="0.2">
      <c r="A107" s="288"/>
      <c r="B107" s="221" t="s">
        <v>64</v>
      </c>
      <c r="C107" s="289" t="str">
        <f>CONCATENATE(A$103,".",COUNTBLANK(A$103:A107)+1)</f>
        <v>810.5</v>
      </c>
      <c r="D107" s="365" t="s">
        <v>123</v>
      </c>
      <c r="E107" s="282">
        <f>2*1.8*2.7</f>
        <v>9.7200000000000006</v>
      </c>
      <c r="F107" s="283" t="s">
        <v>29</v>
      </c>
      <c r="G107" s="285"/>
      <c r="H107" s="285"/>
      <c r="I107" s="285">
        <f t="shared" si="20"/>
        <v>0</v>
      </c>
      <c r="J107" s="225">
        <f t="shared" si="19"/>
        <v>0</v>
      </c>
      <c r="K107" s="227"/>
      <c r="L107" s="290"/>
      <c r="M107" s="290"/>
      <c r="N107" s="228"/>
      <c r="O107" s="228"/>
      <c r="P107" s="290"/>
      <c r="Q107" s="290"/>
    </row>
    <row r="108" spans="1:17" s="333" customFormat="1" outlineLevel="1" x14ac:dyDescent="0.2">
      <c r="A108" s="288"/>
      <c r="B108" s="221" t="s">
        <v>64</v>
      </c>
      <c r="C108" s="289" t="str">
        <f>CONCATENATE(A$103,".",COUNTBLANK(A$103:A108)+1)</f>
        <v>810.6</v>
      </c>
      <c r="D108" s="334" t="s">
        <v>121</v>
      </c>
      <c r="E108" s="282">
        <f>20*20*3.2*2.7</f>
        <v>3456</v>
      </c>
      <c r="F108" s="283" t="s">
        <v>29</v>
      </c>
      <c r="G108" s="285"/>
      <c r="H108" s="285"/>
      <c r="I108" s="285">
        <f t="shared" si="20"/>
        <v>0</v>
      </c>
      <c r="J108" s="225">
        <f t="shared" si="19"/>
        <v>0</v>
      </c>
      <c r="K108" s="227"/>
      <c r="L108" s="290"/>
      <c r="M108" s="290"/>
      <c r="N108" s="228"/>
      <c r="O108" s="228"/>
      <c r="P108" s="290"/>
      <c r="Q108" s="290"/>
    </row>
    <row r="109" spans="1:17" s="333" customFormat="1" outlineLevel="1" x14ac:dyDescent="0.2">
      <c r="A109" s="288"/>
      <c r="B109" s="221" t="s">
        <v>64</v>
      </c>
      <c r="C109" s="289" t="s">
        <v>192</v>
      </c>
      <c r="D109" s="199" t="s">
        <v>255</v>
      </c>
      <c r="E109" s="282">
        <v>310</v>
      </c>
      <c r="F109" s="283" t="s">
        <v>29</v>
      </c>
      <c r="G109" s="285"/>
      <c r="H109" s="285"/>
      <c r="I109" s="285">
        <f t="shared" si="20"/>
        <v>0</v>
      </c>
      <c r="J109" s="225">
        <f t="shared" si="19"/>
        <v>0</v>
      </c>
      <c r="K109" s="227"/>
      <c r="L109" s="290"/>
      <c r="M109" s="290"/>
      <c r="N109" s="228"/>
      <c r="O109" s="228"/>
      <c r="P109" s="290"/>
      <c r="Q109" s="290"/>
    </row>
    <row r="110" spans="1:17" s="333" customFormat="1" outlineLevel="1" x14ac:dyDescent="0.2">
      <c r="A110" s="288"/>
      <c r="B110" s="221" t="s">
        <v>64</v>
      </c>
      <c r="C110" s="289" t="s">
        <v>193</v>
      </c>
      <c r="D110" s="334" t="s">
        <v>195</v>
      </c>
      <c r="E110" s="282">
        <v>1400</v>
      </c>
      <c r="F110" s="283" t="s">
        <v>29</v>
      </c>
      <c r="G110" s="285"/>
      <c r="H110" s="285"/>
      <c r="I110" s="285">
        <f t="shared" si="20"/>
        <v>0</v>
      </c>
      <c r="J110" s="225">
        <f t="shared" si="19"/>
        <v>0</v>
      </c>
      <c r="K110" s="227"/>
      <c r="L110" s="290"/>
      <c r="M110" s="290"/>
      <c r="N110" s="228"/>
      <c r="O110" s="228"/>
      <c r="P110" s="290"/>
      <c r="Q110" s="290"/>
    </row>
    <row r="111" spans="1:17" s="333" customFormat="1" ht="17.25" customHeight="1" outlineLevel="1" x14ac:dyDescent="0.2">
      <c r="A111" s="288"/>
      <c r="B111" s="221" t="s">
        <v>64</v>
      </c>
      <c r="C111" s="289" t="s">
        <v>194</v>
      </c>
      <c r="D111" s="199" t="s">
        <v>261</v>
      </c>
      <c r="E111" s="282">
        <v>57.6</v>
      </c>
      <c r="F111" s="283" t="s">
        <v>29</v>
      </c>
      <c r="G111" s="285"/>
      <c r="H111" s="285"/>
      <c r="I111" s="285">
        <f t="shared" si="20"/>
        <v>0</v>
      </c>
      <c r="J111" s="225">
        <f t="shared" si="19"/>
        <v>0</v>
      </c>
      <c r="K111" s="227"/>
      <c r="L111" s="290"/>
      <c r="M111" s="290"/>
      <c r="N111" s="228"/>
      <c r="O111" s="228"/>
      <c r="P111" s="290"/>
      <c r="Q111" s="290"/>
    </row>
    <row r="112" spans="1:17" s="335" customFormat="1" ht="12.75" customHeight="1" outlineLevel="1" x14ac:dyDescent="0.2">
      <c r="A112" s="288"/>
      <c r="B112" s="221"/>
      <c r="C112" s="310"/>
      <c r="D112" s="311" t="str">
        <f>CONCATENATE(A103,". Subtotal ",C102)</f>
        <v>810. Subtotal Válaszfalak, szerelt falak, panelek</v>
      </c>
      <c r="E112" s="312"/>
      <c r="F112" s="313"/>
      <c r="G112" s="314"/>
      <c r="H112" s="314"/>
      <c r="I112" s="328"/>
      <c r="J112" s="316">
        <f>SUBTOTAL(9,J103:J111)</f>
        <v>0</v>
      </c>
      <c r="K112" s="227"/>
      <c r="L112" s="317"/>
      <c r="M112" s="317"/>
      <c r="N112" s="228"/>
      <c r="O112" s="228"/>
      <c r="P112" s="317"/>
      <c r="Q112" s="317"/>
    </row>
    <row r="113" spans="1:17" outlineLevel="1" x14ac:dyDescent="0.2">
      <c r="A113" s="288"/>
      <c r="B113" s="329"/>
      <c r="C113" s="280" t="s">
        <v>16</v>
      </c>
      <c r="E113" s="320"/>
      <c r="F113" s="320"/>
      <c r="G113" s="306"/>
      <c r="H113" s="306"/>
      <c r="I113" s="305"/>
      <c r="J113" s="307"/>
      <c r="K113" s="227"/>
      <c r="L113" s="309"/>
      <c r="M113" s="309"/>
      <c r="N113" s="228"/>
      <c r="O113" s="228"/>
      <c r="P113" s="309"/>
      <c r="Q113" s="309"/>
    </row>
    <row r="114" spans="1:17" outlineLevel="1" x14ac:dyDescent="0.2">
      <c r="A114" s="321">
        <v>720</v>
      </c>
      <c r="B114" s="221" t="s">
        <v>113</v>
      </c>
      <c r="C114" s="289" t="str">
        <f>CONCATENATE(A$114,".",COUNTBLANK(A$114:A114)+1)</f>
        <v>720.1</v>
      </c>
      <c r="D114" s="334" t="s">
        <v>71</v>
      </c>
      <c r="E114" s="282">
        <v>39</v>
      </c>
      <c r="F114" s="283" t="s">
        <v>52</v>
      </c>
      <c r="G114" s="285"/>
      <c r="H114" s="285"/>
      <c r="I114" s="285">
        <f t="shared" ref="I114:I120" si="21">G114+H114</f>
        <v>0</v>
      </c>
      <c r="J114" s="225">
        <f t="shared" ref="J114:J122" si="22">E114*I114/IF($M$3=2,Exch,1)</f>
        <v>0</v>
      </c>
      <c r="K114" s="227"/>
      <c r="L114" s="290"/>
      <c r="M114" s="290"/>
      <c r="N114" s="228"/>
      <c r="O114" s="228"/>
      <c r="P114" s="290"/>
      <c r="Q114" s="290"/>
    </row>
    <row r="115" spans="1:17" outlineLevel="1" x14ac:dyDescent="0.2">
      <c r="A115" s="288"/>
      <c r="B115" s="221" t="s">
        <v>113</v>
      </c>
      <c r="C115" s="289" t="str">
        <f>CONCATENATE(A$114,".",COUNTBLANK(A$114:A115)+1)</f>
        <v>720.2</v>
      </c>
      <c r="D115" s="334" t="s">
        <v>72</v>
      </c>
      <c r="E115" s="282">
        <v>1</v>
      </c>
      <c r="F115" s="283" t="s">
        <v>52</v>
      </c>
      <c r="G115" s="285"/>
      <c r="H115" s="285"/>
      <c r="I115" s="285">
        <f t="shared" si="21"/>
        <v>0</v>
      </c>
      <c r="J115" s="225">
        <f t="shared" si="22"/>
        <v>0</v>
      </c>
      <c r="K115" s="227"/>
      <c r="L115" s="290"/>
      <c r="M115" s="290"/>
      <c r="N115" s="228"/>
      <c r="O115" s="228"/>
      <c r="P115" s="290"/>
      <c r="Q115" s="290"/>
    </row>
    <row r="116" spans="1:17" outlineLevel="1" x14ac:dyDescent="0.2">
      <c r="A116" s="288"/>
      <c r="B116" s="221" t="s">
        <v>64</v>
      </c>
      <c r="C116" s="289" t="str">
        <f>CONCATENATE(A$114,".",COUNTBLANK(A$114:A116)+1)</f>
        <v>720.3</v>
      </c>
      <c r="D116" s="334" t="s">
        <v>71</v>
      </c>
      <c r="E116" s="282">
        <f>21*3</f>
        <v>63</v>
      </c>
      <c r="F116" s="283" t="s">
        <v>52</v>
      </c>
      <c r="G116" s="285"/>
      <c r="H116" s="285"/>
      <c r="I116" s="285">
        <f t="shared" si="21"/>
        <v>0</v>
      </c>
      <c r="J116" s="225">
        <f t="shared" si="22"/>
        <v>0</v>
      </c>
      <c r="K116" s="227"/>
      <c r="L116" s="290"/>
      <c r="M116" s="290"/>
      <c r="N116" s="228"/>
      <c r="O116" s="228"/>
      <c r="P116" s="290"/>
      <c r="Q116" s="290"/>
    </row>
    <row r="117" spans="1:17" outlineLevel="1" x14ac:dyDescent="0.2">
      <c r="A117" s="288"/>
      <c r="B117" s="221" t="s">
        <v>64</v>
      </c>
      <c r="C117" s="289" t="str">
        <f>CONCATENATE(A$114,".",COUNTBLANK(A$114:A117)+1)</f>
        <v>720.4</v>
      </c>
      <c r="D117" s="334" t="s">
        <v>72</v>
      </c>
      <c r="E117" s="282">
        <v>6</v>
      </c>
      <c r="F117" s="283" t="s">
        <v>52</v>
      </c>
      <c r="G117" s="285"/>
      <c r="H117" s="285"/>
      <c r="I117" s="285">
        <f t="shared" si="21"/>
        <v>0</v>
      </c>
      <c r="J117" s="225">
        <f t="shared" si="22"/>
        <v>0</v>
      </c>
      <c r="K117" s="227"/>
      <c r="L117" s="290"/>
      <c r="M117" s="290"/>
      <c r="N117" s="228"/>
      <c r="O117" s="228"/>
      <c r="P117" s="290"/>
      <c r="Q117" s="290"/>
    </row>
    <row r="118" spans="1:17" outlineLevel="1" x14ac:dyDescent="0.2">
      <c r="A118" s="288"/>
      <c r="B118" s="221" t="s">
        <v>64</v>
      </c>
      <c r="C118" s="289" t="str">
        <f>CONCATENATE(A$114,".",COUNTBLANK(A$114:A118)+1)</f>
        <v>720.5</v>
      </c>
      <c r="D118" s="334" t="s">
        <v>122</v>
      </c>
      <c r="E118" s="282">
        <f>14*3+4</f>
        <v>46</v>
      </c>
      <c r="F118" s="283" t="s">
        <v>52</v>
      </c>
      <c r="G118" s="285"/>
      <c r="H118" s="285"/>
      <c r="I118" s="285">
        <f t="shared" si="21"/>
        <v>0</v>
      </c>
      <c r="J118" s="225">
        <f t="shared" si="22"/>
        <v>0</v>
      </c>
      <c r="K118" s="227"/>
      <c r="L118" s="290"/>
      <c r="M118" s="290"/>
      <c r="N118" s="228"/>
      <c r="O118" s="228"/>
      <c r="P118" s="290"/>
      <c r="Q118" s="290"/>
    </row>
    <row r="119" spans="1:17" outlineLevel="1" x14ac:dyDescent="0.2">
      <c r="A119" s="288"/>
      <c r="B119" s="221" t="s">
        <v>64</v>
      </c>
      <c r="C119" s="289" t="str">
        <f>CONCATENATE(A$114,".",COUNTBLANK(A$114:A119)+1)</f>
        <v>720.6</v>
      </c>
      <c r="D119" s="199" t="s">
        <v>257</v>
      </c>
      <c r="E119" s="282">
        <v>160</v>
      </c>
      <c r="F119" s="283" t="s">
        <v>29</v>
      </c>
      <c r="G119" s="285"/>
      <c r="H119" s="285"/>
      <c r="I119" s="285">
        <f t="shared" si="21"/>
        <v>0</v>
      </c>
      <c r="J119" s="225">
        <f t="shared" si="22"/>
        <v>0</v>
      </c>
      <c r="K119" s="227"/>
      <c r="L119" s="290"/>
      <c r="M119" s="290"/>
      <c r="N119" s="228"/>
      <c r="O119" s="228"/>
      <c r="P119" s="290"/>
      <c r="Q119" s="290"/>
    </row>
    <row r="120" spans="1:17" outlineLevel="1" x14ac:dyDescent="0.2">
      <c r="A120" s="288"/>
      <c r="B120" s="221" t="s">
        <v>64</v>
      </c>
      <c r="C120" s="289" t="str">
        <f>CONCATENATE(A$114,".",COUNTBLANK(A$114:A120)+1)</f>
        <v>720.7</v>
      </c>
      <c r="D120" s="199" t="s">
        <v>256</v>
      </c>
      <c r="E120" s="282">
        <v>585</v>
      </c>
      <c r="F120" s="283" t="s">
        <v>29</v>
      </c>
      <c r="G120" s="285"/>
      <c r="H120" s="285"/>
      <c r="I120" s="285">
        <f t="shared" si="21"/>
        <v>0</v>
      </c>
      <c r="J120" s="225">
        <f t="shared" si="22"/>
        <v>0</v>
      </c>
      <c r="K120" s="227"/>
      <c r="L120" s="290"/>
      <c r="M120" s="290"/>
      <c r="N120" s="228"/>
      <c r="O120" s="228"/>
      <c r="P120" s="290"/>
      <c r="Q120" s="290"/>
    </row>
    <row r="121" spans="1:17" outlineLevel="1" x14ac:dyDescent="0.2">
      <c r="A121" s="288"/>
      <c r="B121" s="221" t="s">
        <v>64</v>
      </c>
      <c r="C121" s="289" t="str">
        <f>CONCATENATE(A$114,".",COUNTBLANK(A$114:A121)+1)</f>
        <v>720.8</v>
      </c>
      <c r="D121" s="334" t="s">
        <v>196</v>
      </c>
      <c r="E121" s="282">
        <v>25</v>
      </c>
      <c r="F121" s="283" t="s">
        <v>52</v>
      </c>
      <c r="G121" s="285"/>
      <c r="H121" s="285"/>
      <c r="I121" s="285">
        <f t="shared" ref="I121:I122" si="23">G121+H121</f>
        <v>0</v>
      </c>
      <c r="J121" s="225">
        <f t="shared" si="22"/>
        <v>0</v>
      </c>
      <c r="K121" s="227"/>
      <c r="L121" s="290"/>
      <c r="M121" s="290"/>
      <c r="N121" s="228"/>
      <c r="O121" s="228"/>
      <c r="P121" s="290"/>
      <c r="Q121" s="290"/>
    </row>
    <row r="122" spans="1:17" ht="25.5" outlineLevel="1" x14ac:dyDescent="0.2">
      <c r="A122" s="288"/>
      <c r="B122" s="221" t="s">
        <v>64</v>
      </c>
      <c r="C122" s="289" t="str">
        <f>CONCATENATE(A$114,".",COUNTBLANK(A$114:A122)+1)</f>
        <v>720.9</v>
      </c>
      <c r="D122" s="199" t="s">
        <v>265</v>
      </c>
      <c r="E122" s="282">
        <v>1</v>
      </c>
      <c r="F122" s="283" t="s">
        <v>52</v>
      </c>
      <c r="G122" s="285"/>
      <c r="H122" s="285"/>
      <c r="I122" s="285">
        <f t="shared" si="23"/>
        <v>0</v>
      </c>
      <c r="J122" s="225">
        <f t="shared" si="22"/>
        <v>0</v>
      </c>
      <c r="K122" s="227"/>
      <c r="L122" s="290"/>
      <c r="M122" s="290"/>
      <c r="N122" s="228"/>
      <c r="O122" s="228"/>
      <c r="P122" s="290"/>
      <c r="Q122" s="290"/>
    </row>
    <row r="123" spans="1:17" outlineLevel="1" x14ac:dyDescent="0.2">
      <c r="A123" s="288"/>
      <c r="B123" s="221"/>
      <c r="C123" s="337"/>
      <c r="D123" s="311" t="str">
        <f>CONCATENATE(A114,". Subtotal ",C113)</f>
        <v>720. Subtotal Belső nyílászárók</v>
      </c>
      <c r="E123" s="312"/>
      <c r="F123" s="313"/>
      <c r="G123" s="314"/>
      <c r="H123" s="314"/>
      <c r="I123" s="328"/>
      <c r="J123" s="316">
        <f>SUM(J114:J122)</f>
        <v>0</v>
      </c>
      <c r="K123" s="227"/>
      <c r="L123" s="317"/>
      <c r="M123" s="317"/>
      <c r="N123" s="228"/>
      <c r="O123" s="228"/>
      <c r="P123" s="317"/>
      <c r="Q123" s="317"/>
    </row>
    <row r="124" spans="1:17" s="301" customFormat="1" ht="15" customHeight="1" x14ac:dyDescent="0.2">
      <c r="A124" s="288"/>
      <c r="B124" s="292"/>
      <c r="C124" s="291">
        <v>800</v>
      </c>
      <c r="D124" s="293" t="s">
        <v>15</v>
      </c>
      <c r="E124" s="294"/>
      <c r="F124" s="294"/>
      <c r="G124" s="295"/>
      <c r="H124" s="295"/>
      <c r="I124" s="296" t="str">
        <f>IF($M$3=2,"EUR","HUF")</f>
        <v>HUF</v>
      </c>
      <c r="J124" s="297">
        <f>J123+J112</f>
        <v>0</v>
      </c>
      <c r="K124" s="227"/>
      <c r="L124" s="298"/>
      <c r="M124" s="298"/>
      <c r="N124" s="228"/>
      <c r="O124" s="228"/>
      <c r="P124" s="298"/>
      <c r="Q124" s="298"/>
    </row>
    <row r="125" spans="1:17" s="263" customFormat="1" ht="6.75" customHeight="1" x14ac:dyDescent="0.2">
      <c r="A125" s="291"/>
      <c r="B125" s="265"/>
      <c r="C125" s="264"/>
      <c r="D125" s="266"/>
      <c r="E125" s="267"/>
      <c r="F125" s="268"/>
      <c r="G125" s="269"/>
      <c r="H125" s="269"/>
      <c r="I125" s="270"/>
      <c r="J125" s="270"/>
      <c r="K125" s="262"/>
      <c r="L125" s="302"/>
      <c r="M125" s="302"/>
      <c r="N125" s="228"/>
      <c r="O125" s="228"/>
      <c r="P125" s="302"/>
      <c r="Q125" s="302"/>
    </row>
    <row r="126" spans="1:17" s="263" customFormat="1" ht="15" customHeight="1" outlineLevel="1" x14ac:dyDescent="0.2">
      <c r="A126" s="264"/>
      <c r="B126" s="272"/>
      <c r="C126" s="273"/>
      <c r="D126" s="274"/>
      <c r="E126" s="318"/>
      <c r="F126" s="319"/>
      <c r="G126" s="277"/>
      <c r="H126" s="277"/>
      <c r="I126" s="278"/>
      <c r="J126" s="278"/>
      <c r="K126" s="227"/>
      <c r="L126" s="302"/>
      <c r="M126" s="302"/>
      <c r="N126" s="228"/>
      <c r="O126" s="228"/>
      <c r="P126" s="302"/>
      <c r="Q126" s="302"/>
    </row>
    <row r="127" spans="1:17" s="333" customFormat="1" ht="12.75" customHeight="1" outlineLevel="1" x14ac:dyDescent="0.2">
      <c r="A127" s="271" t="str">
        <f>CONCATENATE(C155," ) ",UPPER(D155),"")</f>
        <v>900 ) FELÜLETKÉPZÉSEK</v>
      </c>
      <c r="B127" s="329"/>
      <c r="C127" s="280" t="s">
        <v>19</v>
      </c>
      <c r="D127" s="304"/>
      <c r="E127" s="325"/>
      <c r="F127" s="330"/>
      <c r="G127" s="331"/>
      <c r="H127" s="331"/>
      <c r="I127" s="332"/>
      <c r="J127" s="226"/>
      <c r="K127" s="227"/>
      <c r="L127" s="317"/>
      <c r="M127" s="317"/>
      <c r="N127" s="228"/>
      <c r="O127" s="228"/>
      <c r="P127" s="317"/>
      <c r="Q127" s="317"/>
    </row>
    <row r="128" spans="1:17" s="333" customFormat="1" outlineLevel="1" x14ac:dyDescent="0.2">
      <c r="A128" s="321">
        <v>910</v>
      </c>
      <c r="B128" s="221" t="s">
        <v>64</v>
      </c>
      <c r="C128" s="289" t="str">
        <f>CONCATENATE(A$128,".",COUNTBLANK(A$128:A128)+1)</f>
        <v>910.1</v>
      </c>
      <c r="D128" s="364" t="s">
        <v>68</v>
      </c>
      <c r="E128" s="282">
        <v>2060</v>
      </c>
      <c r="F128" s="283" t="s">
        <v>29</v>
      </c>
      <c r="G128" s="285"/>
      <c r="H128" s="285"/>
      <c r="I128" s="285">
        <f t="shared" ref="I128:I133" si="24">G128+H128</f>
        <v>0</v>
      </c>
      <c r="J128" s="225">
        <f t="shared" ref="J128:J133" si="25">E128*I128/IF($M$3=2,Exch,1)</f>
        <v>0</v>
      </c>
      <c r="K128" s="227"/>
      <c r="L128" s="290"/>
      <c r="M128" s="290"/>
      <c r="N128" s="228"/>
      <c r="O128" s="228"/>
      <c r="P128" s="290"/>
      <c r="Q128" s="290"/>
    </row>
    <row r="129" spans="1:17" s="333" customFormat="1" outlineLevel="1" x14ac:dyDescent="0.2">
      <c r="A129" s="288"/>
      <c r="B129" s="221" t="s">
        <v>64</v>
      </c>
      <c r="C129" s="289" t="str">
        <f>CONCATENATE(A$128,".",COUNTBLANK(A$128:A129)+1)</f>
        <v>910.2</v>
      </c>
      <c r="D129" s="364" t="s">
        <v>93</v>
      </c>
      <c r="E129" s="282">
        <v>22000</v>
      </c>
      <c r="F129" s="283" t="s">
        <v>29</v>
      </c>
      <c r="G129" s="285"/>
      <c r="H129" s="285"/>
      <c r="I129" s="285">
        <f t="shared" si="24"/>
        <v>0</v>
      </c>
      <c r="J129" s="225">
        <f t="shared" si="25"/>
        <v>0</v>
      </c>
      <c r="K129" s="227"/>
      <c r="L129" s="290"/>
      <c r="M129" s="290"/>
      <c r="N129" s="228"/>
      <c r="O129" s="228"/>
      <c r="P129" s="290"/>
      <c r="Q129" s="290"/>
    </row>
    <row r="130" spans="1:17" s="333" customFormat="1" outlineLevel="1" x14ac:dyDescent="0.2">
      <c r="A130" s="288"/>
      <c r="B130" s="221" t="s">
        <v>113</v>
      </c>
      <c r="C130" s="289" t="str">
        <f>CONCATENATE(A$128,".",COUNTBLANK(A$128:A130)+1)</f>
        <v>910.3</v>
      </c>
      <c r="D130" s="364" t="s">
        <v>93</v>
      </c>
      <c r="E130" s="282">
        <v>1140</v>
      </c>
      <c r="F130" s="283" t="s">
        <v>29</v>
      </c>
      <c r="G130" s="285"/>
      <c r="H130" s="285"/>
      <c r="I130" s="285">
        <f t="shared" ref="I130" si="26">G130+H130</f>
        <v>0</v>
      </c>
      <c r="J130" s="225">
        <f t="shared" si="25"/>
        <v>0</v>
      </c>
      <c r="K130" s="227"/>
      <c r="L130" s="290"/>
      <c r="M130" s="290"/>
      <c r="N130" s="228"/>
      <c r="O130" s="228"/>
      <c r="P130" s="290"/>
      <c r="Q130" s="290"/>
    </row>
    <row r="131" spans="1:17" s="333" customFormat="1" outlineLevel="1" x14ac:dyDescent="0.2">
      <c r="A131" s="288"/>
      <c r="B131" s="221" t="s">
        <v>113</v>
      </c>
      <c r="C131" s="289" t="str">
        <f>CONCATENATE(A$128,".",COUNTBLANK(A$128:A131)+1)</f>
        <v>910.4</v>
      </c>
      <c r="D131" s="364" t="s">
        <v>73</v>
      </c>
      <c r="E131" s="282">
        <v>2280</v>
      </c>
      <c r="F131" s="283" t="s">
        <v>29</v>
      </c>
      <c r="G131" s="285"/>
      <c r="H131" s="285"/>
      <c r="I131" s="285">
        <f t="shared" si="24"/>
        <v>0</v>
      </c>
      <c r="J131" s="225">
        <f t="shared" si="25"/>
        <v>0</v>
      </c>
      <c r="K131" s="227"/>
      <c r="L131" s="290"/>
      <c r="M131" s="290"/>
      <c r="N131" s="228"/>
      <c r="O131" s="228"/>
      <c r="P131" s="290"/>
      <c r="Q131" s="290"/>
    </row>
    <row r="132" spans="1:17" s="333" customFormat="1" outlineLevel="1" x14ac:dyDescent="0.2">
      <c r="A132" s="288"/>
      <c r="B132" s="221" t="s">
        <v>64</v>
      </c>
      <c r="C132" s="289" t="str">
        <f>CONCATENATE(A$128,".",COUNTBLANK(A$128:A132)+1)</f>
        <v>910.5</v>
      </c>
      <c r="D132" s="364" t="s">
        <v>70</v>
      </c>
      <c r="E132" s="282">
        <v>1600</v>
      </c>
      <c r="F132" s="283" t="s">
        <v>29</v>
      </c>
      <c r="G132" s="285"/>
      <c r="H132" s="285"/>
      <c r="I132" s="285">
        <f t="shared" si="24"/>
        <v>0</v>
      </c>
      <c r="J132" s="225">
        <f t="shared" si="25"/>
        <v>0</v>
      </c>
      <c r="K132" s="227"/>
      <c r="L132" s="290"/>
      <c r="M132" s="290"/>
      <c r="N132" s="228"/>
      <c r="O132" s="228"/>
      <c r="P132" s="290"/>
      <c r="Q132" s="290"/>
    </row>
    <row r="133" spans="1:17" s="333" customFormat="1" outlineLevel="1" x14ac:dyDescent="0.2">
      <c r="A133" s="288"/>
      <c r="B133" s="221" t="s">
        <v>64</v>
      </c>
      <c r="C133" s="289" t="str">
        <f>CONCATENATE(A$128,".",COUNTBLANK(A$128:A133)+1)</f>
        <v>910.6</v>
      </c>
      <c r="D133" s="364" t="s">
        <v>130</v>
      </c>
      <c r="E133" s="282">
        <f>20*2.5</f>
        <v>50</v>
      </c>
      <c r="F133" s="283" t="s">
        <v>29</v>
      </c>
      <c r="G133" s="285"/>
      <c r="H133" s="285"/>
      <c r="I133" s="285">
        <f t="shared" si="24"/>
        <v>0</v>
      </c>
      <c r="J133" s="225">
        <f t="shared" si="25"/>
        <v>0</v>
      </c>
      <c r="K133" s="227"/>
      <c r="L133" s="290"/>
      <c r="M133" s="290"/>
      <c r="N133" s="228"/>
      <c r="O133" s="228"/>
      <c r="P133" s="290"/>
      <c r="Q133" s="290"/>
    </row>
    <row r="134" spans="1:17" s="333" customFormat="1" outlineLevel="1" x14ac:dyDescent="0.2">
      <c r="A134" s="288"/>
      <c r="B134" s="221" t="s">
        <v>64</v>
      </c>
      <c r="C134" s="289" t="s">
        <v>197</v>
      </c>
      <c r="D134" s="364" t="s">
        <v>200</v>
      </c>
      <c r="E134" s="282">
        <v>1666.52</v>
      </c>
      <c r="F134" s="283" t="s">
        <v>29</v>
      </c>
      <c r="G134" s="285"/>
      <c r="H134" s="285"/>
      <c r="I134" s="285">
        <f t="shared" ref="I134:I136" si="27">G134+H134</f>
        <v>0</v>
      </c>
      <c r="J134" s="225">
        <f t="shared" ref="J134:J136" si="28">E134*I134/IF($M$3=2,Exch,1)</f>
        <v>0</v>
      </c>
      <c r="K134" s="227"/>
      <c r="L134" s="290"/>
      <c r="M134" s="290"/>
      <c r="N134" s="228"/>
      <c r="O134" s="228"/>
      <c r="P134" s="290"/>
      <c r="Q134" s="290"/>
    </row>
    <row r="135" spans="1:17" s="333" customFormat="1" outlineLevel="1" x14ac:dyDescent="0.2">
      <c r="A135" s="288"/>
      <c r="B135" s="221" t="s">
        <v>64</v>
      </c>
      <c r="C135" s="289" t="s">
        <v>198</v>
      </c>
      <c r="D135" s="364" t="s">
        <v>201</v>
      </c>
      <c r="E135" s="282">
        <v>300</v>
      </c>
      <c r="F135" s="283" t="s">
        <v>29</v>
      </c>
      <c r="G135" s="285"/>
      <c r="H135" s="285"/>
      <c r="I135" s="285">
        <f t="shared" si="27"/>
        <v>0</v>
      </c>
      <c r="J135" s="225">
        <f t="shared" si="28"/>
        <v>0</v>
      </c>
      <c r="K135" s="227"/>
      <c r="L135" s="290"/>
      <c r="M135" s="290"/>
      <c r="N135" s="228"/>
      <c r="O135" s="228"/>
      <c r="P135" s="290"/>
      <c r="Q135" s="290"/>
    </row>
    <row r="136" spans="1:17" s="333" customFormat="1" outlineLevel="1" x14ac:dyDescent="0.2">
      <c r="A136" s="288"/>
      <c r="B136" s="221" t="s">
        <v>64</v>
      </c>
      <c r="C136" s="289" t="s">
        <v>199</v>
      </c>
      <c r="D136" s="364" t="s">
        <v>202</v>
      </c>
      <c r="E136" s="282">
        <v>167.72</v>
      </c>
      <c r="F136" s="283" t="s">
        <v>29</v>
      </c>
      <c r="G136" s="285"/>
      <c r="H136" s="285"/>
      <c r="I136" s="285">
        <f t="shared" si="27"/>
        <v>0</v>
      </c>
      <c r="J136" s="225">
        <f t="shared" si="28"/>
        <v>0</v>
      </c>
      <c r="K136" s="227"/>
      <c r="L136" s="290"/>
      <c r="M136" s="290"/>
      <c r="N136" s="228"/>
      <c r="O136" s="228"/>
      <c r="P136" s="290"/>
      <c r="Q136" s="290"/>
    </row>
    <row r="137" spans="1:17" s="335" customFormat="1" ht="12.75" customHeight="1" outlineLevel="1" x14ac:dyDescent="0.2">
      <c r="A137" s="288"/>
      <c r="B137" s="221"/>
      <c r="C137" s="310"/>
      <c r="D137" s="311" t="str">
        <f>CONCATENATE(A128,". Subtotal ",C127)</f>
        <v>910. Subtotal Falfelületek</v>
      </c>
      <c r="E137" s="312"/>
      <c r="F137" s="313"/>
      <c r="G137" s="314"/>
      <c r="H137" s="314"/>
      <c r="I137" s="328"/>
      <c r="J137" s="316">
        <f>SUBTOTAL(9,J128:J136)</f>
        <v>0</v>
      </c>
      <c r="K137" s="227"/>
      <c r="L137" s="317"/>
      <c r="M137" s="317"/>
      <c r="N137" s="228"/>
      <c r="O137" s="228"/>
      <c r="P137" s="317"/>
      <c r="Q137" s="317"/>
    </row>
    <row r="138" spans="1:17" s="333" customFormat="1" ht="12.75" customHeight="1" outlineLevel="1" x14ac:dyDescent="0.2">
      <c r="A138" s="288"/>
      <c r="B138" s="329"/>
      <c r="C138" s="280" t="s">
        <v>18</v>
      </c>
      <c r="D138" s="398"/>
      <c r="E138" s="325"/>
      <c r="F138" s="330"/>
      <c r="G138" s="331"/>
      <c r="H138" s="331"/>
      <c r="I138" s="332"/>
      <c r="J138" s="226"/>
      <c r="K138" s="227"/>
      <c r="L138" s="317"/>
      <c r="M138" s="317"/>
      <c r="N138" s="228"/>
      <c r="O138" s="228"/>
      <c r="P138" s="317"/>
      <c r="Q138" s="317"/>
    </row>
    <row r="139" spans="1:17" s="333" customFormat="1" outlineLevel="1" x14ac:dyDescent="0.2">
      <c r="A139" s="321">
        <v>920</v>
      </c>
      <c r="B139" s="221" t="s">
        <v>64</v>
      </c>
      <c r="C139" s="289" t="str">
        <f>CONCATENATE(A$139,".",COUNTBLANK(A$139:A139)+1)</f>
        <v>920.1</v>
      </c>
      <c r="D139" s="399" t="s">
        <v>94</v>
      </c>
      <c r="E139" s="282">
        <v>50</v>
      </c>
      <c r="F139" s="283" t="s">
        <v>29</v>
      </c>
      <c r="G139" s="285"/>
      <c r="H139" s="285"/>
      <c r="I139" s="285">
        <f t="shared" ref="I139:I143" si="29">G139+H139</f>
        <v>0</v>
      </c>
      <c r="J139" s="225">
        <f t="shared" ref="J139:J147" si="30">E139*I139/IF($M$3=2,Exch,1)</f>
        <v>0</v>
      </c>
      <c r="K139" s="227"/>
      <c r="L139" s="290"/>
      <c r="M139" s="290"/>
      <c r="N139" s="228"/>
      <c r="O139" s="228"/>
      <c r="P139" s="290"/>
      <c r="Q139" s="290"/>
    </row>
    <row r="140" spans="1:17" s="333" customFormat="1" outlineLevel="1" x14ac:dyDescent="0.2">
      <c r="A140" s="288"/>
      <c r="B140" s="221" t="s">
        <v>64</v>
      </c>
      <c r="C140" s="289" t="str">
        <f>CONCATENATE(A$139,".",COUNTBLANK(A$139:A140)+1)</f>
        <v>920.2</v>
      </c>
      <c r="D140" s="399" t="s">
        <v>258</v>
      </c>
      <c r="E140" s="282">
        <v>1000</v>
      </c>
      <c r="F140" s="283" t="s">
        <v>29</v>
      </c>
      <c r="G140" s="285"/>
      <c r="H140" s="285"/>
      <c r="I140" s="285">
        <f t="shared" si="29"/>
        <v>0</v>
      </c>
      <c r="J140" s="225">
        <f t="shared" si="30"/>
        <v>0</v>
      </c>
      <c r="K140" s="227"/>
      <c r="L140" s="290"/>
      <c r="M140" s="290"/>
      <c r="N140" s="228"/>
      <c r="O140" s="228"/>
      <c r="P140" s="290"/>
      <c r="Q140" s="290"/>
    </row>
    <row r="141" spans="1:17" s="333" customFormat="1" outlineLevel="1" x14ac:dyDescent="0.2">
      <c r="A141" s="288"/>
      <c r="B141" s="221" t="s">
        <v>64</v>
      </c>
      <c r="C141" s="289" t="str">
        <f>CONCATENATE(A$139,".",COUNTBLANK(A$139:A141)+1)</f>
        <v>920.3</v>
      </c>
      <c r="D141" s="400" t="s">
        <v>280</v>
      </c>
      <c r="E141" s="390">
        <v>200</v>
      </c>
      <c r="F141" s="283" t="s">
        <v>29</v>
      </c>
      <c r="G141" s="285"/>
      <c r="H141" s="285"/>
      <c r="I141" s="285">
        <f t="shared" si="29"/>
        <v>0</v>
      </c>
      <c r="J141" s="225">
        <f t="shared" si="30"/>
        <v>0</v>
      </c>
      <c r="K141" s="227"/>
      <c r="L141" s="290"/>
      <c r="M141" s="290"/>
      <c r="N141" s="228"/>
      <c r="O141" s="228"/>
      <c r="P141" s="290"/>
      <c r="Q141" s="290"/>
    </row>
    <row r="142" spans="1:17" s="333" customFormat="1" ht="25.5" outlineLevel="1" x14ac:dyDescent="0.2">
      <c r="A142" s="288"/>
      <c r="B142" s="221" t="s">
        <v>64</v>
      </c>
      <c r="C142" s="289" t="str">
        <f>CONCATENATE(A$139,".",COUNTBLANK(A$139:A142)+1)</f>
        <v>920.4</v>
      </c>
      <c r="D142" s="399" t="s">
        <v>279</v>
      </c>
      <c r="E142" s="397">
        <v>1800</v>
      </c>
      <c r="F142" s="283" t="s">
        <v>29</v>
      </c>
      <c r="G142" s="285"/>
      <c r="H142" s="285"/>
      <c r="I142" s="285">
        <f t="shared" si="29"/>
        <v>0</v>
      </c>
      <c r="J142" s="225">
        <f t="shared" si="30"/>
        <v>0</v>
      </c>
      <c r="K142" s="227"/>
      <c r="L142" s="290"/>
      <c r="M142" s="290"/>
      <c r="N142" s="228"/>
      <c r="O142" s="228"/>
      <c r="P142" s="290"/>
      <c r="Q142" s="290"/>
    </row>
    <row r="143" spans="1:17" s="333" customFormat="1" outlineLevel="1" x14ac:dyDescent="0.2">
      <c r="A143" s="288"/>
      <c r="B143" s="221" t="s">
        <v>113</v>
      </c>
      <c r="C143" s="289" t="str">
        <f>CONCATENATE(A$139,".",COUNTBLANK(A$139:A143)+1)</f>
        <v>920.5</v>
      </c>
      <c r="D143" s="400" t="s">
        <v>259</v>
      </c>
      <c r="E143" s="282">
        <v>40</v>
      </c>
      <c r="F143" s="283" t="s">
        <v>29</v>
      </c>
      <c r="G143" s="285"/>
      <c r="H143" s="285"/>
      <c r="I143" s="285">
        <f t="shared" si="29"/>
        <v>0</v>
      </c>
      <c r="J143" s="225">
        <f t="shared" si="30"/>
        <v>0</v>
      </c>
      <c r="K143" s="227"/>
      <c r="L143" s="290"/>
      <c r="M143" s="290"/>
      <c r="N143" s="228"/>
      <c r="O143" s="228"/>
      <c r="P143" s="290"/>
      <c r="Q143" s="290"/>
    </row>
    <row r="144" spans="1:17" s="333" customFormat="1" outlineLevel="1" x14ac:dyDescent="0.2">
      <c r="A144" s="288"/>
      <c r="B144" s="221" t="s">
        <v>113</v>
      </c>
      <c r="C144" s="289" t="str">
        <f>CONCATENATE(A$139,".",COUNTBLANK(A$139:A144)+1)</f>
        <v>920.6</v>
      </c>
      <c r="D144" s="399" t="s">
        <v>281</v>
      </c>
      <c r="E144" s="390">
        <f>650-129</f>
        <v>521</v>
      </c>
      <c r="F144" s="283" t="s">
        <v>29</v>
      </c>
      <c r="G144" s="285"/>
      <c r="H144" s="285"/>
      <c r="I144" s="285">
        <f t="shared" ref="I144:I147" si="31">G144+H144</f>
        <v>0</v>
      </c>
      <c r="J144" s="225">
        <f t="shared" si="30"/>
        <v>0</v>
      </c>
      <c r="K144" s="227"/>
      <c r="L144" s="290"/>
      <c r="M144" s="290"/>
      <c r="N144" s="228"/>
      <c r="O144" s="228"/>
      <c r="P144" s="290"/>
      <c r="Q144" s="290"/>
    </row>
    <row r="145" spans="1:17" s="333" customFormat="1" outlineLevel="1" x14ac:dyDescent="0.2">
      <c r="A145" s="288"/>
      <c r="B145" s="221"/>
      <c r="C145" s="289" t="s">
        <v>203</v>
      </c>
      <c r="D145" s="399" t="s">
        <v>283</v>
      </c>
      <c r="E145" s="282">
        <v>20</v>
      </c>
      <c r="F145" s="283" t="s">
        <v>29</v>
      </c>
      <c r="G145" s="285"/>
      <c r="H145" s="285"/>
      <c r="I145" s="285">
        <f t="shared" si="31"/>
        <v>0</v>
      </c>
      <c r="J145" s="225">
        <f t="shared" si="30"/>
        <v>0</v>
      </c>
      <c r="K145" s="227"/>
      <c r="L145" s="290"/>
      <c r="M145" s="290"/>
      <c r="N145" s="228"/>
      <c r="O145" s="228"/>
      <c r="P145" s="290"/>
      <c r="Q145" s="290"/>
    </row>
    <row r="146" spans="1:17" s="333" customFormat="1" outlineLevel="1" x14ac:dyDescent="0.2">
      <c r="A146" s="288"/>
      <c r="B146" s="221"/>
      <c r="C146" s="289" t="s">
        <v>204</v>
      </c>
      <c r="D146" s="402" t="s">
        <v>278</v>
      </c>
      <c r="E146" s="390">
        <v>0</v>
      </c>
      <c r="F146" s="283" t="s">
        <v>29</v>
      </c>
      <c r="G146" s="285"/>
      <c r="H146" s="285"/>
      <c r="I146" s="285">
        <f t="shared" si="31"/>
        <v>0</v>
      </c>
      <c r="J146" s="225">
        <f t="shared" si="30"/>
        <v>0</v>
      </c>
      <c r="K146" s="227"/>
      <c r="L146" s="290"/>
      <c r="M146" s="290"/>
      <c r="N146" s="228"/>
      <c r="O146" s="228"/>
      <c r="P146" s="290"/>
      <c r="Q146" s="290"/>
    </row>
    <row r="147" spans="1:17" s="333" customFormat="1" outlineLevel="1" x14ac:dyDescent="0.2">
      <c r="A147" s="288"/>
      <c r="B147" s="221"/>
      <c r="C147" s="289" t="s">
        <v>205</v>
      </c>
      <c r="D147" s="399" t="s">
        <v>282</v>
      </c>
      <c r="E147" s="282">
        <v>129</v>
      </c>
      <c r="F147" s="283" t="s">
        <v>29</v>
      </c>
      <c r="G147" s="285"/>
      <c r="H147" s="285"/>
      <c r="I147" s="285">
        <f t="shared" si="31"/>
        <v>0</v>
      </c>
      <c r="J147" s="225">
        <f t="shared" si="30"/>
        <v>0</v>
      </c>
      <c r="K147" s="227"/>
      <c r="L147" s="290"/>
      <c r="M147" s="290"/>
      <c r="N147" s="228"/>
      <c r="O147" s="228"/>
      <c r="P147" s="290"/>
      <c r="Q147" s="290"/>
    </row>
    <row r="148" spans="1:17" s="333" customFormat="1" outlineLevel="1" x14ac:dyDescent="0.2">
      <c r="A148" s="288"/>
      <c r="B148" s="221"/>
      <c r="C148" s="289" t="s">
        <v>243</v>
      </c>
      <c r="D148" s="401" t="s">
        <v>244</v>
      </c>
      <c r="E148" s="325">
        <v>50</v>
      </c>
      <c r="F148" s="366" t="s">
        <v>29</v>
      </c>
      <c r="G148" s="285"/>
      <c r="H148" s="285"/>
      <c r="I148" s="285">
        <f t="shared" ref="I148" si="32">G148+H148</f>
        <v>0</v>
      </c>
      <c r="J148" s="225">
        <f t="shared" ref="J148" si="33">E148*I148/IF($M$3=2,Exch,1)</f>
        <v>0</v>
      </c>
      <c r="K148" s="227"/>
      <c r="L148" s="290"/>
      <c r="M148" s="290"/>
      <c r="N148" s="228"/>
      <c r="O148" s="228"/>
      <c r="P148" s="290"/>
      <c r="Q148" s="290"/>
    </row>
    <row r="149" spans="1:17" s="335" customFormat="1" ht="12.75" customHeight="1" outlineLevel="1" x14ac:dyDescent="0.2">
      <c r="A149" s="288"/>
      <c r="B149" s="221"/>
      <c r="C149" s="310"/>
      <c r="D149" s="311" t="str">
        <f>CONCATENATE(A139,". Subtotal ",C138)</f>
        <v>920. Subtotal Padlóburkolatok</v>
      </c>
      <c r="E149" s="312"/>
      <c r="F149" s="313"/>
      <c r="G149" s="314"/>
      <c r="H149" s="314"/>
      <c r="I149" s="328"/>
      <c r="J149" s="316">
        <f>SUM(J139:J148)</f>
        <v>0</v>
      </c>
      <c r="K149" s="227"/>
      <c r="L149" s="317"/>
      <c r="M149" s="317"/>
      <c r="N149" s="228"/>
      <c r="O149" s="228"/>
      <c r="P149" s="317"/>
      <c r="Q149" s="317"/>
    </row>
    <row r="150" spans="1:17" outlineLevel="1" x14ac:dyDescent="0.2">
      <c r="A150" s="288"/>
      <c r="B150" s="329"/>
      <c r="C150" s="280" t="s">
        <v>56</v>
      </c>
      <c r="E150" s="320"/>
      <c r="F150" s="320"/>
      <c r="G150" s="306"/>
      <c r="H150" s="306"/>
      <c r="I150" s="305"/>
      <c r="J150" s="307"/>
      <c r="K150" s="227"/>
      <c r="L150" s="309"/>
      <c r="M150" s="309"/>
      <c r="N150" s="228"/>
      <c r="O150" s="228"/>
      <c r="P150" s="309"/>
      <c r="Q150" s="309"/>
    </row>
    <row r="151" spans="1:17" outlineLevel="1" x14ac:dyDescent="0.2">
      <c r="A151" s="321">
        <v>930</v>
      </c>
      <c r="B151" s="221" t="s">
        <v>64</v>
      </c>
      <c r="C151" s="289" t="str">
        <f>CONCATENATE(A$151,".",COUNTBLANK(A$151:A151)+1)</f>
        <v>930.1</v>
      </c>
      <c r="D151" s="199" t="s">
        <v>271</v>
      </c>
      <c r="E151" s="282">
        <v>813</v>
      </c>
      <c r="F151" s="283" t="s">
        <v>29</v>
      </c>
      <c r="G151" s="285"/>
      <c r="H151" s="285"/>
      <c r="I151" s="285">
        <f t="shared" ref="I151" si="34">G151+H151</f>
        <v>0</v>
      </c>
      <c r="J151" s="225">
        <f>E151*I151/IF($M$3=2,Exch,1)</f>
        <v>0</v>
      </c>
      <c r="K151" s="227"/>
      <c r="L151" s="290"/>
      <c r="M151" s="290"/>
      <c r="N151" s="228"/>
      <c r="O151" s="228"/>
      <c r="P151" s="290"/>
      <c r="Q151" s="290"/>
    </row>
    <row r="152" spans="1:17" outlineLevel="1" x14ac:dyDescent="0.2">
      <c r="A152" s="288"/>
      <c r="B152" s="221" t="s">
        <v>64</v>
      </c>
      <c r="C152" s="289" t="str">
        <f>CONCATENATE(A$151,".",COUNTBLANK(A$151:A152)+1)</f>
        <v>930.2</v>
      </c>
      <c r="D152" s="334" t="s">
        <v>88</v>
      </c>
      <c r="E152" s="282">
        <v>50</v>
      </c>
      <c r="F152" s="283" t="s">
        <v>29</v>
      </c>
      <c r="G152" s="285"/>
      <c r="H152" s="285"/>
      <c r="I152" s="285">
        <f>G152+H152</f>
        <v>0</v>
      </c>
      <c r="J152" s="225">
        <f>E152*I152/IF($M$3=2,Exch,1)</f>
        <v>0</v>
      </c>
      <c r="K152" s="227"/>
      <c r="L152" s="290"/>
      <c r="M152" s="290"/>
      <c r="N152" s="228"/>
      <c r="O152" s="228"/>
      <c r="P152" s="290"/>
      <c r="Q152" s="290"/>
    </row>
    <row r="153" spans="1:17" outlineLevel="1" x14ac:dyDescent="0.2">
      <c r="A153" s="288"/>
      <c r="B153" s="221" t="s">
        <v>64</v>
      </c>
      <c r="C153" s="289" t="str">
        <f>CONCATENATE(A$151,".",COUNTBLANK(A$151:A153)+1)</f>
        <v>930.3</v>
      </c>
      <c r="D153" s="334" t="s">
        <v>153</v>
      </c>
      <c r="E153" s="282">
        <v>548</v>
      </c>
      <c r="F153" s="283" t="s">
        <v>29</v>
      </c>
      <c r="G153" s="285"/>
      <c r="H153" s="285"/>
      <c r="I153" s="285">
        <f>G153+H153</f>
        <v>0</v>
      </c>
      <c r="J153" s="225">
        <f>E153*I153/IF($M$3=2,Exch,1)</f>
        <v>0</v>
      </c>
      <c r="K153" s="227"/>
      <c r="L153" s="290"/>
      <c r="M153" s="290"/>
      <c r="N153" s="228"/>
      <c r="O153" s="228"/>
      <c r="P153" s="290"/>
      <c r="Q153" s="290"/>
    </row>
    <row r="154" spans="1:17" outlineLevel="1" x14ac:dyDescent="0.2">
      <c r="A154" s="288"/>
      <c r="B154" s="221"/>
      <c r="C154" s="310"/>
      <c r="D154" s="311" t="str">
        <f>CONCATENATE(A151,". Subtotal ",C150)</f>
        <v>930. Subtotal Kültéri burkolatok</v>
      </c>
      <c r="E154" s="312"/>
      <c r="F154" s="313"/>
      <c r="G154" s="314"/>
      <c r="H154" s="314"/>
      <c r="I154" s="328"/>
      <c r="J154" s="316">
        <f>SUBTOTAL(9,J151:J153)</f>
        <v>0</v>
      </c>
      <c r="K154" s="227"/>
      <c r="L154" s="317"/>
      <c r="M154" s="317"/>
      <c r="N154" s="228"/>
      <c r="O154" s="228"/>
      <c r="P154" s="317"/>
      <c r="Q154" s="317"/>
    </row>
    <row r="155" spans="1:17" s="301" customFormat="1" ht="15" customHeight="1" x14ac:dyDescent="0.2">
      <c r="A155" s="288"/>
      <c r="B155" s="292"/>
      <c r="C155" s="291">
        <v>900</v>
      </c>
      <c r="D155" s="293" t="s">
        <v>58</v>
      </c>
      <c r="E155" s="294"/>
      <c r="F155" s="294"/>
      <c r="G155" s="295"/>
      <c r="H155" s="295"/>
      <c r="I155" s="296" t="str">
        <f>IF($M$3=2,"EUR","HUF")</f>
        <v>HUF</v>
      </c>
      <c r="J155" s="297">
        <f>J154+J137+J149</f>
        <v>0</v>
      </c>
      <c r="K155" s="227"/>
      <c r="L155" s="298"/>
      <c r="M155" s="298"/>
      <c r="N155" s="228"/>
      <c r="O155" s="228"/>
      <c r="P155" s="298"/>
      <c r="Q155" s="298"/>
    </row>
    <row r="156" spans="1:17" s="263" customFormat="1" ht="6.75" customHeight="1" x14ac:dyDescent="0.2">
      <c r="A156" s="291"/>
      <c r="B156" s="265"/>
      <c r="C156" s="264"/>
      <c r="D156" s="266"/>
      <c r="E156" s="267"/>
      <c r="F156" s="268"/>
      <c r="G156" s="269"/>
      <c r="H156" s="269"/>
      <c r="I156" s="270"/>
      <c r="J156" s="270"/>
      <c r="K156" s="262"/>
      <c r="L156" s="302"/>
      <c r="M156" s="302"/>
      <c r="N156" s="228"/>
      <c r="O156" s="228"/>
      <c r="P156" s="302"/>
      <c r="Q156" s="302"/>
    </row>
    <row r="157" spans="1:17" s="263" customFormat="1" ht="15" customHeight="1" outlineLevel="1" x14ac:dyDescent="0.2">
      <c r="A157" s="264"/>
      <c r="B157" s="272"/>
      <c r="C157" s="273"/>
      <c r="D157" s="274"/>
      <c r="E157" s="318"/>
      <c r="F157" s="319"/>
      <c r="G157" s="277"/>
      <c r="H157" s="277"/>
      <c r="I157" s="278"/>
      <c r="J157" s="278"/>
      <c r="K157" s="227"/>
      <c r="L157" s="302"/>
      <c r="M157" s="302"/>
      <c r="N157" s="228"/>
      <c r="O157" s="228"/>
      <c r="P157" s="302"/>
      <c r="Q157" s="302"/>
    </row>
    <row r="158" spans="1:17" s="333" customFormat="1" ht="12.75" customHeight="1" outlineLevel="1" x14ac:dyDescent="0.2">
      <c r="A158" s="271" t="str">
        <f>CONCATENATE(C165," ) ",UPPER(D165),"")</f>
        <v>1000 ) LAKATOS SZERKEZETEK</v>
      </c>
      <c r="B158" s="329"/>
      <c r="C158" s="280" t="s">
        <v>20</v>
      </c>
      <c r="D158" s="304"/>
      <c r="E158" s="325"/>
      <c r="F158" s="330"/>
      <c r="G158" s="331"/>
      <c r="H158" s="331"/>
      <c r="I158" s="332"/>
      <c r="J158" s="226"/>
      <c r="K158" s="227"/>
      <c r="L158" s="317"/>
      <c r="M158" s="317"/>
      <c r="N158" s="228"/>
      <c r="O158" s="228"/>
      <c r="P158" s="317"/>
      <c r="Q158" s="317"/>
    </row>
    <row r="159" spans="1:17" s="333" customFormat="1" outlineLevel="1" x14ac:dyDescent="0.2">
      <c r="A159" s="321">
        <v>1010</v>
      </c>
      <c r="B159" s="221" t="s">
        <v>64</v>
      </c>
      <c r="C159" s="289" t="str">
        <f>CONCATENATE(A$159,".",COUNTBLANK(A$159:A159)+1)</f>
        <v>1010.1</v>
      </c>
      <c r="D159" s="365" t="s">
        <v>80</v>
      </c>
      <c r="E159" s="282">
        <v>2</v>
      </c>
      <c r="F159" s="283" t="s">
        <v>59</v>
      </c>
      <c r="G159" s="285"/>
      <c r="H159" s="285"/>
      <c r="I159" s="285">
        <f>G159+H159</f>
        <v>0</v>
      </c>
      <c r="J159" s="225">
        <f>E159*I159/IF($M$3=2,Exch,1)</f>
        <v>0</v>
      </c>
      <c r="K159" s="227"/>
      <c r="L159" s="290"/>
      <c r="M159" s="290"/>
      <c r="N159" s="228"/>
      <c r="O159" s="228"/>
      <c r="P159" s="290"/>
      <c r="Q159" s="290"/>
    </row>
    <row r="160" spans="1:17" s="333" customFormat="1" outlineLevel="1" x14ac:dyDescent="0.2">
      <c r="A160" s="288"/>
      <c r="B160" s="221" t="s">
        <v>64</v>
      </c>
      <c r="C160" s="289" t="str">
        <f>CONCATENATE(A$159,".",COUNTBLANK(A$159:A160)+1)</f>
        <v>1010.2</v>
      </c>
      <c r="D160" s="364" t="s">
        <v>156</v>
      </c>
      <c r="E160" s="282">
        <v>1</v>
      </c>
      <c r="F160" s="283" t="s">
        <v>59</v>
      </c>
      <c r="G160" s="285"/>
      <c r="H160" s="285"/>
      <c r="I160" s="285">
        <f>G160+H160</f>
        <v>0</v>
      </c>
      <c r="J160" s="225">
        <f>E160*I160/IF($M$3=2,Exch,1)</f>
        <v>0</v>
      </c>
      <c r="K160" s="227"/>
      <c r="L160" s="290"/>
      <c r="M160" s="290"/>
      <c r="N160" s="228"/>
      <c r="O160" s="228"/>
      <c r="P160" s="290"/>
      <c r="Q160" s="290"/>
    </row>
    <row r="161" spans="1:17" s="333" customFormat="1" ht="25.5" outlineLevel="1" x14ac:dyDescent="0.2">
      <c r="A161" s="288"/>
      <c r="B161" s="221" t="s">
        <v>64</v>
      </c>
      <c r="C161" s="289" t="str">
        <f>CONCATENATE(A$159,".",COUNTBLANK(A$159:A161)+1)</f>
        <v>1010.3</v>
      </c>
      <c r="D161" s="389" t="s">
        <v>260</v>
      </c>
      <c r="E161" s="282">
        <v>1</v>
      </c>
      <c r="F161" s="283" t="s">
        <v>220</v>
      </c>
      <c r="G161" s="285"/>
      <c r="H161" s="285"/>
      <c r="I161" s="285">
        <f>G161+H161</f>
        <v>0</v>
      </c>
      <c r="J161" s="225">
        <f>E161*I161/IF($M$3=2,Exch,1)</f>
        <v>0</v>
      </c>
      <c r="K161" s="227"/>
      <c r="L161" s="290"/>
      <c r="M161" s="290"/>
      <c r="N161" s="228"/>
      <c r="O161" s="228"/>
      <c r="P161" s="290"/>
      <c r="Q161" s="290"/>
    </row>
    <row r="162" spans="1:17" s="333" customFormat="1" outlineLevel="1" x14ac:dyDescent="0.2">
      <c r="A162" s="288"/>
      <c r="B162" s="221"/>
      <c r="C162" s="391" t="s">
        <v>274</v>
      </c>
      <c r="D162" s="392" t="s">
        <v>284</v>
      </c>
      <c r="E162" s="390">
        <v>180</v>
      </c>
      <c r="F162" s="396" t="s">
        <v>276</v>
      </c>
      <c r="G162" s="285"/>
      <c r="H162" s="285"/>
      <c r="I162" s="285"/>
      <c r="J162" s="225">
        <f>E162*I162/IF($M$3=2,Exch,1)</f>
        <v>0</v>
      </c>
      <c r="K162" s="227"/>
      <c r="L162" s="290"/>
      <c r="M162" s="290"/>
      <c r="N162" s="228"/>
      <c r="O162" s="228"/>
      <c r="P162" s="290"/>
      <c r="Q162" s="290"/>
    </row>
    <row r="163" spans="1:17" s="333" customFormat="1" outlineLevel="1" x14ac:dyDescent="0.2">
      <c r="A163" s="288"/>
      <c r="B163" s="221"/>
      <c r="C163" s="391" t="s">
        <v>275</v>
      </c>
      <c r="D163" s="392" t="s">
        <v>277</v>
      </c>
      <c r="E163" s="390">
        <v>12</v>
      </c>
      <c r="F163" s="396" t="s">
        <v>29</v>
      </c>
      <c r="G163" s="285"/>
      <c r="H163" s="285"/>
      <c r="I163" s="285"/>
      <c r="J163" s="225">
        <f>E163*I163/IF($M$3=2,Exch,1)</f>
        <v>0</v>
      </c>
      <c r="K163" s="227"/>
      <c r="L163" s="290"/>
      <c r="M163" s="290"/>
      <c r="N163" s="228"/>
      <c r="O163" s="228"/>
      <c r="P163" s="290"/>
      <c r="Q163" s="290"/>
    </row>
    <row r="164" spans="1:17" s="335" customFormat="1" ht="12.75" customHeight="1" outlineLevel="1" x14ac:dyDescent="0.2">
      <c r="A164" s="288"/>
      <c r="B164" s="221"/>
      <c r="C164" s="310"/>
      <c r="D164" s="311" t="str">
        <f>CONCATENATE(A159,". Subtotal ",C158)</f>
        <v>1010. Subtotal Lakatos szerkezetek</v>
      </c>
      <c r="E164" s="312"/>
      <c r="F164" s="313"/>
      <c r="G164" s="314"/>
      <c r="H164" s="314"/>
      <c r="I164" s="328"/>
      <c r="J164" s="316">
        <f>SUM(J159:J163)</f>
        <v>0</v>
      </c>
      <c r="K164" s="227"/>
      <c r="L164" s="317"/>
      <c r="M164" s="317"/>
      <c r="N164" s="228"/>
      <c r="O164" s="228"/>
      <c r="P164" s="317"/>
      <c r="Q164" s="317"/>
    </row>
    <row r="165" spans="1:17" s="333" customFormat="1" ht="15" customHeight="1" x14ac:dyDescent="0.2">
      <c r="A165" s="288"/>
      <c r="B165" s="338"/>
      <c r="C165" s="339">
        <v>1000</v>
      </c>
      <c r="D165" s="340" t="s">
        <v>20</v>
      </c>
      <c r="E165" s="294"/>
      <c r="F165" s="294"/>
      <c r="G165" s="341"/>
      <c r="H165" s="341"/>
      <c r="I165" s="342" t="str">
        <f>IF($M$3=2,"EUR","HUF")</f>
        <v>HUF</v>
      </c>
      <c r="J165" s="343"/>
      <c r="K165" s="227"/>
      <c r="L165" s="344"/>
      <c r="M165" s="344"/>
      <c r="N165" s="228"/>
      <c r="O165" s="228"/>
      <c r="P165" s="344"/>
      <c r="Q165" s="344"/>
    </row>
    <row r="166" spans="1:17" s="351" customFormat="1" ht="6.75" customHeight="1" x14ac:dyDescent="0.2">
      <c r="A166" s="339"/>
      <c r="B166" s="345"/>
      <c r="C166" s="346"/>
      <c r="D166" s="347"/>
      <c r="E166" s="267"/>
      <c r="F166" s="268"/>
      <c r="G166" s="348"/>
      <c r="H166" s="348"/>
      <c r="I166" s="349"/>
      <c r="J166" s="349"/>
      <c r="K166" s="262"/>
      <c r="L166" s="350"/>
      <c r="M166" s="350"/>
      <c r="N166" s="228"/>
      <c r="O166" s="228"/>
      <c r="P166" s="350"/>
      <c r="Q166" s="350"/>
    </row>
    <row r="167" spans="1:17" s="351" customFormat="1" ht="15" customHeight="1" outlineLevel="1" x14ac:dyDescent="0.2">
      <c r="A167" s="346"/>
      <c r="B167" s="352"/>
      <c r="C167" s="353"/>
      <c r="D167" s="354"/>
      <c r="E167" s="318"/>
      <c r="F167" s="319"/>
      <c r="G167" s="355"/>
      <c r="H167" s="355"/>
      <c r="I167" s="356"/>
      <c r="J167" s="356"/>
      <c r="K167" s="227"/>
      <c r="L167" s="350"/>
      <c r="M167" s="350"/>
      <c r="N167" s="228"/>
      <c r="O167" s="228"/>
      <c r="P167" s="350"/>
      <c r="Q167" s="350"/>
    </row>
    <row r="168" spans="1:17" s="333" customFormat="1" ht="12.75" customHeight="1" outlineLevel="1" x14ac:dyDescent="0.2">
      <c r="A168" s="357" t="str">
        <f>CONCATENATE(C203," ) ",UPPER(D203),"")</f>
        <v>1100 ) GÉPÉSZET</v>
      </c>
      <c r="B168" s="329"/>
      <c r="C168" s="280" t="s">
        <v>36</v>
      </c>
      <c r="D168" s="304"/>
      <c r="E168" s="325"/>
      <c r="F168" s="330"/>
      <c r="G168" s="331"/>
      <c r="H168" s="331"/>
      <c r="I168" s="332"/>
      <c r="J168" s="226"/>
      <c r="K168" s="227"/>
      <c r="L168" s="317"/>
      <c r="M168" s="317"/>
      <c r="N168" s="228"/>
      <c r="O168" s="228"/>
      <c r="P168" s="317"/>
      <c r="Q168" s="317"/>
    </row>
    <row r="169" spans="1:17" s="333" customFormat="1" outlineLevel="1" x14ac:dyDescent="0.2">
      <c r="A169" s="321">
        <v>1110</v>
      </c>
      <c r="B169" s="221" t="s">
        <v>113</v>
      </c>
      <c r="C169" s="289" t="str">
        <f>CONCATENATE(A$169,".",COUNTBLANK(A$169:A169)+1)</f>
        <v>1110.1</v>
      </c>
      <c r="D169" s="334" t="s">
        <v>74</v>
      </c>
      <c r="E169" s="282">
        <v>18</v>
      </c>
      <c r="F169" s="283" t="s">
        <v>52</v>
      </c>
      <c r="G169" s="285"/>
      <c r="H169" s="285"/>
      <c r="I169" s="285">
        <f t="shared" ref="I169:I170" si="35">G169+H169</f>
        <v>0</v>
      </c>
      <c r="J169" s="225">
        <f t="shared" ref="J169:J180" si="36">E169*I169/IF($M$3=2,Exch,1)</f>
        <v>0</v>
      </c>
      <c r="K169" s="227"/>
      <c r="L169" s="290"/>
      <c r="M169" s="290"/>
      <c r="N169" s="228"/>
      <c r="O169" s="228"/>
      <c r="P169" s="290"/>
      <c r="Q169" s="290"/>
    </row>
    <row r="170" spans="1:17" s="333" customFormat="1" outlineLevel="1" x14ac:dyDescent="0.2">
      <c r="A170" s="288"/>
      <c r="B170" s="221" t="s">
        <v>113</v>
      </c>
      <c r="C170" s="289" t="str">
        <f>CONCATENATE(A$169,".",COUNTBLANK(A$169:A170)+1)</f>
        <v>1110.2</v>
      </c>
      <c r="D170" s="334" t="s">
        <v>67</v>
      </c>
      <c r="E170" s="282">
        <v>14</v>
      </c>
      <c r="F170" s="283" t="s">
        <v>52</v>
      </c>
      <c r="G170" s="285"/>
      <c r="H170" s="285"/>
      <c r="I170" s="285">
        <f t="shared" si="35"/>
        <v>0</v>
      </c>
      <c r="J170" s="225">
        <f t="shared" si="36"/>
        <v>0</v>
      </c>
      <c r="K170" s="227"/>
      <c r="L170" s="290"/>
      <c r="M170" s="290"/>
      <c r="N170" s="228"/>
      <c r="O170" s="228"/>
      <c r="P170" s="290"/>
      <c r="Q170" s="290"/>
    </row>
    <row r="171" spans="1:17" s="333" customFormat="1" outlineLevel="1" x14ac:dyDescent="0.2">
      <c r="A171" s="288"/>
      <c r="B171" s="221" t="s">
        <v>113</v>
      </c>
      <c r="C171" s="289" t="str">
        <f>CONCATENATE(A$169,".",COUNTBLANK(A$169:A171)+1)</f>
        <v>1110.3</v>
      </c>
      <c r="D171" s="334" t="s">
        <v>75</v>
      </c>
      <c r="E171" s="282">
        <v>24</v>
      </c>
      <c r="F171" s="283" t="s">
        <v>52</v>
      </c>
      <c r="G171" s="285"/>
      <c r="H171" s="285"/>
      <c r="I171" s="285">
        <f t="shared" ref="I171:I175" si="37">G171+H171</f>
        <v>0</v>
      </c>
      <c r="J171" s="225">
        <f t="shared" si="36"/>
        <v>0</v>
      </c>
      <c r="K171" s="227"/>
      <c r="L171" s="290"/>
      <c r="M171" s="290"/>
      <c r="N171" s="228"/>
      <c r="O171" s="228"/>
      <c r="P171" s="290"/>
      <c r="Q171" s="290"/>
    </row>
    <row r="172" spans="1:17" s="333" customFormat="1" outlineLevel="1" x14ac:dyDescent="0.2">
      <c r="A172" s="288"/>
      <c r="B172" s="221"/>
      <c r="C172" s="289" t="str">
        <f>CONCATENATE(A$169,".",COUNTBLANK(A$169:A172)+1)</f>
        <v>1110.4</v>
      </c>
      <c r="D172" s="334" t="s">
        <v>228</v>
      </c>
      <c r="E172" s="282">
        <v>1</v>
      </c>
      <c r="F172" s="283" t="s">
        <v>220</v>
      </c>
      <c r="G172" s="285"/>
      <c r="H172" s="285"/>
      <c r="I172" s="285">
        <f t="shared" ref="I172" si="38">G172+H172</f>
        <v>0</v>
      </c>
      <c r="J172" s="225">
        <f t="shared" ref="J172" si="39">E172*I172/IF($M$3=2,Exch,1)</f>
        <v>0</v>
      </c>
      <c r="K172" s="227"/>
      <c r="L172" s="290"/>
      <c r="M172" s="290"/>
      <c r="N172" s="228"/>
      <c r="O172" s="228"/>
      <c r="P172" s="290"/>
      <c r="Q172" s="290"/>
    </row>
    <row r="173" spans="1:17" s="333" customFormat="1" outlineLevel="1" x14ac:dyDescent="0.2">
      <c r="A173" s="288"/>
      <c r="B173" s="221" t="s">
        <v>64</v>
      </c>
      <c r="C173" s="289" t="str">
        <f>CONCATENATE(A$169,".",COUNTBLANK(A$169:A173)+1)</f>
        <v>1110.5</v>
      </c>
      <c r="D173" s="334" t="s">
        <v>66</v>
      </c>
      <c r="E173" s="282">
        <v>3000</v>
      </c>
      <c r="F173" s="283" t="s">
        <v>29</v>
      </c>
      <c r="G173" s="285"/>
      <c r="H173" s="285"/>
      <c r="I173" s="285">
        <f t="shared" si="37"/>
        <v>0</v>
      </c>
      <c r="J173" s="225">
        <f t="shared" si="36"/>
        <v>0</v>
      </c>
      <c r="K173" s="227"/>
      <c r="L173" s="290"/>
      <c r="M173" s="290"/>
      <c r="N173" s="228"/>
      <c r="O173" s="228"/>
      <c r="P173" s="290"/>
      <c r="Q173" s="290"/>
    </row>
    <row r="174" spans="1:17" s="333" customFormat="1" outlineLevel="1" x14ac:dyDescent="0.2">
      <c r="A174" s="288"/>
      <c r="B174" s="221" t="s">
        <v>64</v>
      </c>
      <c r="C174" s="289" t="str">
        <f>CONCATENATE(A$169,".",COUNTBLANK(A$169:A174)+1)</f>
        <v>1110.6</v>
      </c>
      <c r="D174" s="334" t="s">
        <v>131</v>
      </c>
      <c r="E174" s="282">
        <v>40</v>
      </c>
      <c r="F174" s="283" t="s">
        <v>29</v>
      </c>
      <c r="G174" s="285"/>
      <c r="H174" s="285"/>
      <c r="I174" s="285">
        <f t="shared" si="37"/>
        <v>0</v>
      </c>
      <c r="J174" s="225">
        <f t="shared" si="36"/>
        <v>0</v>
      </c>
      <c r="K174" s="227"/>
      <c r="L174" s="290"/>
      <c r="M174" s="290"/>
      <c r="N174" s="228"/>
      <c r="O174" s="228"/>
      <c r="P174" s="290"/>
      <c r="Q174" s="290"/>
    </row>
    <row r="175" spans="1:17" s="333" customFormat="1" outlineLevel="1" x14ac:dyDescent="0.2">
      <c r="A175" s="288"/>
      <c r="B175" s="221" t="s">
        <v>64</v>
      </c>
      <c r="C175" s="289" t="str">
        <f>CONCATENATE(A$169,".",COUNTBLANK(A$169:A175)+1)</f>
        <v>1110.7</v>
      </c>
      <c r="D175" s="334" t="s">
        <v>74</v>
      </c>
      <c r="E175" s="282">
        <v>40</v>
      </c>
      <c r="F175" s="283" t="s">
        <v>52</v>
      </c>
      <c r="G175" s="285"/>
      <c r="H175" s="285"/>
      <c r="I175" s="285">
        <f t="shared" si="37"/>
        <v>0</v>
      </c>
      <c r="J175" s="225">
        <f t="shared" si="36"/>
        <v>0</v>
      </c>
      <c r="K175" s="227"/>
      <c r="L175" s="290"/>
      <c r="M175" s="290"/>
      <c r="N175" s="228"/>
      <c r="O175" s="228"/>
      <c r="P175" s="290"/>
      <c r="Q175" s="290"/>
    </row>
    <row r="176" spans="1:17" s="333" customFormat="1" ht="25.5" outlineLevel="1" x14ac:dyDescent="0.2">
      <c r="A176" s="288"/>
      <c r="B176" s="221" t="s">
        <v>64</v>
      </c>
      <c r="C176" s="289" t="str">
        <f>CONCATENATE(A$169,".",COUNTBLANK(A$169:A176)+1)</f>
        <v>1110.8</v>
      </c>
      <c r="D176" s="199" t="s">
        <v>262</v>
      </c>
      <c r="E176" s="282">
        <v>41</v>
      </c>
      <c r="F176" s="283" t="s">
        <v>52</v>
      </c>
      <c r="G176" s="285"/>
      <c r="H176" s="285"/>
      <c r="I176" s="285">
        <f t="shared" ref="I176:I179" si="40">G176+H176</f>
        <v>0</v>
      </c>
      <c r="J176" s="225">
        <f t="shared" si="36"/>
        <v>0</v>
      </c>
      <c r="K176" s="227"/>
      <c r="L176" s="290"/>
      <c r="M176" s="290"/>
      <c r="N176" s="228"/>
      <c r="O176" s="228"/>
      <c r="P176" s="290"/>
      <c r="Q176" s="290"/>
    </row>
    <row r="177" spans="1:17" s="333" customFormat="1" outlineLevel="1" x14ac:dyDescent="0.2">
      <c r="A177" s="288"/>
      <c r="B177" s="221" t="s">
        <v>64</v>
      </c>
      <c r="C177" s="289" t="str">
        <f>CONCATENATE(A$169,".",COUNTBLANK(A$169:A177)+1)</f>
        <v>1110.9</v>
      </c>
      <c r="D177" s="334" t="s">
        <v>67</v>
      </c>
      <c r="E177" s="282">
        <f>13*3+4</f>
        <v>43</v>
      </c>
      <c r="F177" s="283" t="s">
        <v>52</v>
      </c>
      <c r="G177" s="285"/>
      <c r="H177" s="285"/>
      <c r="I177" s="285">
        <f t="shared" ref="I177" si="41">G177+H177</f>
        <v>0</v>
      </c>
      <c r="J177" s="225">
        <f t="shared" si="36"/>
        <v>0</v>
      </c>
      <c r="K177" s="227"/>
      <c r="L177" s="290"/>
      <c r="M177" s="290"/>
      <c r="N177" s="228"/>
      <c r="O177" s="228"/>
      <c r="P177" s="290"/>
      <c r="Q177" s="290"/>
    </row>
    <row r="178" spans="1:17" s="333" customFormat="1" outlineLevel="1" x14ac:dyDescent="0.2">
      <c r="A178" s="288"/>
      <c r="B178" s="221" t="s">
        <v>64</v>
      </c>
      <c r="C178" s="289" t="str">
        <f>CONCATENATE(A$169,".",COUNTBLANK(A$169:A178)+1)</f>
        <v>1110.10</v>
      </c>
      <c r="D178" s="334" t="s">
        <v>76</v>
      </c>
      <c r="E178" s="282">
        <v>5</v>
      </c>
      <c r="F178" s="283" t="s">
        <v>52</v>
      </c>
      <c r="G178" s="285"/>
      <c r="H178" s="285"/>
      <c r="I178" s="285">
        <f t="shared" si="40"/>
        <v>0</v>
      </c>
      <c r="J178" s="225">
        <f t="shared" si="36"/>
        <v>0</v>
      </c>
      <c r="K178" s="227"/>
      <c r="L178" s="290"/>
      <c r="M178" s="290"/>
      <c r="N178" s="228"/>
      <c r="O178" s="228"/>
      <c r="P178" s="290"/>
      <c r="Q178" s="290"/>
    </row>
    <row r="179" spans="1:17" s="333" customFormat="1" outlineLevel="1" x14ac:dyDescent="0.2">
      <c r="A179" s="288"/>
      <c r="B179" s="221" t="s">
        <v>113</v>
      </c>
      <c r="C179" s="289" t="str">
        <f>CONCATENATE(A$169,".",COUNTBLANK(A$169:A179)+1)</f>
        <v>1110.11</v>
      </c>
      <c r="D179" s="334" t="s">
        <v>157</v>
      </c>
      <c r="E179" s="282">
        <v>1</v>
      </c>
      <c r="F179" s="283" t="s">
        <v>52</v>
      </c>
      <c r="G179" s="285"/>
      <c r="H179" s="285"/>
      <c r="I179" s="285">
        <f t="shared" si="40"/>
        <v>0</v>
      </c>
      <c r="J179" s="225">
        <f t="shared" si="36"/>
        <v>0</v>
      </c>
      <c r="K179" s="227"/>
      <c r="L179" s="290"/>
      <c r="M179" s="290"/>
      <c r="N179" s="228"/>
      <c r="O179" s="228"/>
      <c r="P179" s="290"/>
      <c r="Q179" s="290"/>
    </row>
    <row r="180" spans="1:17" s="333" customFormat="1" outlineLevel="1" x14ac:dyDescent="0.2">
      <c r="A180" s="288"/>
      <c r="B180" s="221" t="s">
        <v>113</v>
      </c>
      <c r="C180" s="289" t="str">
        <f>CONCATENATE(A$169,".",COUNTBLANK(A$169:A180)+1)</f>
        <v>1110.12</v>
      </c>
      <c r="D180" s="334" t="s">
        <v>160</v>
      </c>
      <c r="E180" s="282">
        <v>1</v>
      </c>
      <c r="F180" s="283" t="s">
        <v>52</v>
      </c>
      <c r="G180" s="285"/>
      <c r="H180" s="285"/>
      <c r="I180" s="285">
        <f>G180+H180</f>
        <v>0</v>
      </c>
      <c r="J180" s="225">
        <f t="shared" si="36"/>
        <v>0</v>
      </c>
      <c r="K180" s="227"/>
      <c r="L180" s="290"/>
      <c r="M180" s="290"/>
      <c r="N180" s="228"/>
      <c r="O180" s="228"/>
      <c r="P180" s="290"/>
      <c r="Q180" s="290"/>
    </row>
    <row r="181" spans="1:17" s="335" customFormat="1" ht="12.75" customHeight="1" outlineLevel="1" x14ac:dyDescent="0.2">
      <c r="A181" s="288"/>
      <c r="B181" s="221"/>
      <c r="C181" s="310"/>
      <c r="D181" s="311" t="str">
        <f>CONCATENATE(A169,". Subtotal ",C168)</f>
        <v>1110. Subtotal Vízellátás, csatornázás</v>
      </c>
      <c r="E181" s="312"/>
      <c r="F181" s="313"/>
      <c r="G181" s="314"/>
      <c r="H181" s="314"/>
      <c r="I181" s="328"/>
      <c r="J181" s="316">
        <f>SUBTOTAL(9,J169:J180)</f>
        <v>0</v>
      </c>
      <c r="K181" s="227"/>
      <c r="L181" s="317"/>
      <c r="M181" s="317"/>
      <c r="N181" s="228"/>
      <c r="O181" s="228"/>
      <c r="P181" s="317"/>
      <c r="Q181" s="317"/>
    </row>
    <row r="182" spans="1:17" outlineLevel="1" x14ac:dyDescent="0.2">
      <c r="A182" s="288"/>
      <c r="B182" s="329"/>
      <c r="C182" s="280" t="s">
        <v>37</v>
      </c>
      <c r="E182" s="320"/>
      <c r="F182" s="320"/>
      <c r="G182" s="306"/>
      <c r="H182" s="306"/>
      <c r="I182" s="305"/>
      <c r="J182" s="307"/>
      <c r="K182" s="227"/>
      <c r="L182" s="309"/>
      <c r="M182" s="309"/>
      <c r="N182" s="228"/>
      <c r="O182" s="228"/>
      <c r="P182" s="309"/>
      <c r="Q182" s="309"/>
    </row>
    <row r="183" spans="1:17" outlineLevel="1" x14ac:dyDescent="0.2">
      <c r="A183" s="321">
        <v>1120</v>
      </c>
      <c r="B183" s="221" t="s">
        <v>64</v>
      </c>
      <c r="C183" s="289" t="str">
        <f>CONCATENATE(A$183,".",COUNTBLANK(A$183:A183)+1)</f>
        <v>1120.1</v>
      </c>
      <c r="D183" s="163" t="s">
        <v>90</v>
      </c>
      <c r="E183" s="282">
        <v>3000</v>
      </c>
      <c r="F183" s="283" t="s">
        <v>29</v>
      </c>
      <c r="G183" s="285"/>
      <c r="H183" s="285"/>
      <c r="I183" s="285">
        <f t="shared" ref="I183" si="42">G183+H183</f>
        <v>0</v>
      </c>
      <c r="J183" s="225">
        <f t="shared" ref="J183:J188" si="43">E183*I183/IF($M$3=2,Exch,1)</f>
        <v>0</v>
      </c>
      <c r="K183" s="227"/>
      <c r="L183" s="290"/>
      <c r="M183" s="290"/>
      <c r="N183" s="228"/>
      <c r="O183" s="228"/>
      <c r="P183" s="290"/>
      <c r="Q183" s="290"/>
    </row>
    <row r="184" spans="1:17" outlineLevel="1" x14ac:dyDescent="0.2">
      <c r="A184" s="321"/>
      <c r="B184" s="221" t="s">
        <v>64</v>
      </c>
      <c r="C184" s="289" t="str">
        <f>CONCATENATE(A$183,".",COUNTBLANK(A$183:A184)+1)</f>
        <v>1120.2</v>
      </c>
      <c r="D184" s="281" t="s">
        <v>133</v>
      </c>
      <c r="E184" s="282">
        <v>1</v>
      </c>
      <c r="F184" s="283" t="s">
        <v>59</v>
      </c>
      <c r="G184" s="285"/>
      <c r="H184" s="285"/>
      <c r="I184" s="285">
        <f t="shared" ref="I184:I186" si="44">G184+H184</f>
        <v>0</v>
      </c>
      <c r="J184" s="225">
        <f t="shared" si="43"/>
        <v>0</v>
      </c>
      <c r="K184" s="227"/>
      <c r="L184" s="290"/>
      <c r="M184" s="290"/>
      <c r="N184" s="228"/>
      <c r="O184" s="228"/>
      <c r="P184" s="290"/>
      <c r="Q184" s="290"/>
    </row>
    <row r="185" spans="1:17" outlineLevel="1" x14ac:dyDescent="0.2">
      <c r="A185" s="321"/>
      <c r="B185" s="221" t="s">
        <v>64</v>
      </c>
      <c r="C185" s="289" t="str">
        <f>CONCATENATE(A$183,".",COUNTBLANK(A$183:A185)+1)</f>
        <v>1120.3</v>
      </c>
      <c r="D185" s="393" t="s">
        <v>263</v>
      </c>
      <c r="E185" s="282">
        <v>1</v>
      </c>
      <c r="F185" s="283" t="s">
        <v>59</v>
      </c>
      <c r="G185" s="285"/>
      <c r="H185" s="285"/>
      <c r="I185" s="285">
        <f t="shared" si="44"/>
        <v>0</v>
      </c>
      <c r="J185" s="225">
        <f t="shared" si="43"/>
        <v>0</v>
      </c>
      <c r="K185" s="227"/>
      <c r="L185" s="290"/>
      <c r="M185" s="290"/>
      <c r="N185" s="228"/>
      <c r="O185" s="228"/>
      <c r="P185" s="290"/>
      <c r="Q185" s="290"/>
    </row>
    <row r="186" spans="1:17" outlineLevel="1" x14ac:dyDescent="0.2">
      <c r="A186" s="321"/>
      <c r="B186" s="221" t="s">
        <v>64</v>
      </c>
      <c r="C186" s="289" t="str">
        <f>CONCATENATE(A$183,".",COUNTBLANK(A$183:A186)+1)</f>
        <v>1120.4</v>
      </c>
      <c r="D186" s="281" t="s">
        <v>132</v>
      </c>
      <c r="E186" s="282">
        <v>1</v>
      </c>
      <c r="F186" s="283" t="s">
        <v>59</v>
      </c>
      <c r="G186" s="285"/>
      <c r="H186" s="285"/>
      <c r="I186" s="285">
        <f t="shared" si="44"/>
        <v>0</v>
      </c>
      <c r="J186" s="225">
        <f t="shared" si="43"/>
        <v>0</v>
      </c>
      <c r="K186" s="227"/>
      <c r="L186" s="290"/>
      <c r="M186" s="290"/>
      <c r="N186" s="228"/>
      <c r="O186" s="228"/>
      <c r="P186" s="290"/>
      <c r="Q186" s="290"/>
    </row>
    <row r="187" spans="1:17" outlineLevel="1" x14ac:dyDescent="0.2">
      <c r="A187" s="321"/>
      <c r="B187" s="221" t="s">
        <v>64</v>
      </c>
      <c r="C187" s="289" t="str">
        <f>CONCATENATE(A$183,".",COUNTBLANK(A$183:A187)+1)</f>
        <v>1120.5</v>
      </c>
      <c r="D187" s="281" t="s">
        <v>144</v>
      </c>
      <c r="E187" s="282">
        <v>1</v>
      </c>
      <c r="F187" s="283" t="s">
        <v>59</v>
      </c>
      <c r="G187" s="285"/>
      <c r="H187" s="285"/>
      <c r="I187" s="285">
        <f>G187+H187</f>
        <v>0</v>
      </c>
      <c r="J187" s="225">
        <f>E187*I187/IF($M$3=2,Exch,1)</f>
        <v>0</v>
      </c>
      <c r="K187" s="227"/>
      <c r="L187" s="290"/>
      <c r="M187" s="290"/>
      <c r="N187" s="228"/>
      <c r="O187" s="228"/>
      <c r="P187" s="290"/>
      <c r="Q187" s="290"/>
    </row>
    <row r="188" spans="1:17" outlineLevel="1" x14ac:dyDescent="0.2">
      <c r="A188" s="321"/>
      <c r="B188" s="221" t="s">
        <v>64</v>
      </c>
      <c r="C188" s="289" t="str">
        <f>CONCATENATE(A$183,".",COUNTBLANK(A$183:A188)+1)</f>
        <v>1120.6</v>
      </c>
      <c r="D188" s="281" t="s">
        <v>143</v>
      </c>
      <c r="E188" s="282">
        <v>85</v>
      </c>
      <c r="F188" s="283" t="s">
        <v>59</v>
      </c>
      <c r="G188" s="285"/>
      <c r="H188" s="285"/>
      <c r="I188" s="285">
        <f t="shared" ref="I188" si="45">G188+H188</f>
        <v>0</v>
      </c>
      <c r="J188" s="225">
        <f t="shared" si="43"/>
        <v>0</v>
      </c>
      <c r="K188" s="227"/>
      <c r="L188" s="290"/>
      <c r="M188" s="290"/>
      <c r="N188" s="228"/>
      <c r="O188" s="228"/>
      <c r="P188" s="290"/>
      <c r="Q188" s="290"/>
    </row>
    <row r="189" spans="1:17" outlineLevel="1" x14ac:dyDescent="0.2">
      <c r="A189" s="321"/>
      <c r="B189" s="221"/>
      <c r="C189" s="310"/>
      <c r="D189" s="311" t="str">
        <f>CONCATENATE(A183,". Subtotal ",C182)</f>
        <v>1120. Subtotal Fűtés / Hűtés</v>
      </c>
      <c r="E189" s="312"/>
      <c r="F189" s="313"/>
      <c r="G189" s="314"/>
      <c r="H189" s="314"/>
      <c r="I189" s="328"/>
      <c r="J189" s="316">
        <f>SUBTOTAL(9,J183:J188)</f>
        <v>0</v>
      </c>
      <c r="K189" s="227"/>
      <c r="L189" s="317"/>
      <c r="M189" s="317"/>
      <c r="N189" s="228"/>
      <c r="O189" s="228"/>
      <c r="P189" s="317"/>
      <c r="Q189" s="317"/>
    </row>
    <row r="190" spans="1:17" outlineLevel="1" x14ac:dyDescent="0.2">
      <c r="A190" s="288"/>
      <c r="B190" s="329"/>
      <c r="C190" s="280" t="s">
        <v>22</v>
      </c>
      <c r="E190" s="320"/>
      <c r="F190" s="320"/>
      <c r="G190" s="306"/>
      <c r="H190" s="306"/>
      <c r="I190" s="305"/>
      <c r="J190" s="307"/>
      <c r="K190" s="227"/>
      <c r="L190" s="309"/>
      <c r="M190" s="309"/>
      <c r="N190" s="228"/>
      <c r="O190" s="228"/>
      <c r="P190" s="309"/>
      <c r="Q190" s="309"/>
    </row>
    <row r="191" spans="1:17" outlineLevel="1" x14ac:dyDescent="0.2">
      <c r="A191" s="321">
        <v>1130</v>
      </c>
      <c r="B191" s="221" t="s">
        <v>64</v>
      </c>
      <c r="C191" s="289" t="str">
        <f>CONCATENATE(A$191,".",COUNTBLANK(A$191:A191)+1)</f>
        <v>1130.1</v>
      </c>
      <c r="D191" s="281" t="s">
        <v>134</v>
      </c>
      <c r="E191" s="282">
        <v>1</v>
      </c>
      <c r="F191" s="283" t="s">
        <v>59</v>
      </c>
      <c r="G191" s="285"/>
      <c r="H191" s="285"/>
      <c r="I191" s="285">
        <f t="shared" ref="I191:I193" si="46">G191+H191</f>
        <v>0</v>
      </c>
      <c r="J191" s="225">
        <f>E191*I191/IF($M$3=2,Exch,1)</f>
        <v>0</v>
      </c>
      <c r="K191" s="227"/>
      <c r="L191" s="290"/>
      <c r="M191" s="290"/>
      <c r="N191" s="228"/>
      <c r="O191" s="228"/>
      <c r="P191" s="290"/>
      <c r="Q191" s="290"/>
    </row>
    <row r="192" spans="1:17" outlineLevel="1" x14ac:dyDescent="0.2">
      <c r="A192" s="321"/>
      <c r="B192" s="221" t="s">
        <v>64</v>
      </c>
      <c r="C192" s="289" t="str">
        <f>CONCATENATE(A$191,".",COUNTBLANK(A$191:A192)+1)</f>
        <v>1130.2</v>
      </c>
      <c r="D192" s="281" t="s">
        <v>135</v>
      </c>
      <c r="E192" s="336">
        <v>1</v>
      </c>
      <c r="F192" s="283" t="s">
        <v>59</v>
      </c>
      <c r="G192" s="285"/>
      <c r="H192" s="285"/>
      <c r="I192" s="285">
        <f t="shared" si="46"/>
        <v>0</v>
      </c>
      <c r="J192" s="225">
        <f>E192*I192/IF($M$3=2,Exch,1)</f>
        <v>0</v>
      </c>
      <c r="K192" s="227"/>
      <c r="L192" s="290"/>
      <c r="M192" s="290"/>
      <c r="N192" s="228"/>
      <c r="O192" s="228"/>
      <c r="P192" s="290"/>
      <c r="Q192" s="290"/>
    </row>
    <row r="193" spans="1:17" outlineLevel="1" x14ac:dyDescent="0.2">
      <c r="A193" s="321"/>
      <c r="B193" s="221" t="s">
        <v>64</v>
      </c>
      <c r="C193" s="289" t="str">
        <f>CONCATENATE(A$191,".",COUNTBLANK(A$191:A193)+1)</f>
        <v>1130.3</v>
      </c>
      <c r="D193" s="281" t="s">
        <v>229</v>
      </c>
      <c r="E193" s="336">
        <v>1</v>
      </c>
      <c r="F193" s="283" t="s">
        <v>59</v>
      </c>
      <c r="G193" s="285"/>
      <c r="H193" s="285"/>
      <c r="I193" s="285">
        <f t="shared" si="46"/>
        <v>0</v>
      </c>
      <c r="J193" s="225">
        <f>E193*I193/IF($M$3=2,Exch,1)</f>
        <v>0</v>
      </c>
      <c r="K193" s="227"/>
      <c r="L193" s="290"/>
      <c r="M193" s="290"/>
      <c r="N193" s="228"/>
      <c r="O193" s="228"/>
      <c r="P193" s="290"/>
      <c r="Q193" s="290"/>
    </row>
    <row r="194" spans="1:17" outlineLevel="1" x14ac:dyDescent="0.2">
      <c r="A194" s="321"/>
      <c r="B194" s="221"/>
      <c r="C194" s="310"/>
      <c r="D194" s="311" t="str">
        <f>CONCATENATE(A191,". Subtotal ",C190)</f>
        <v>1130. Subtotal Szellőzés</v>
      </c>
      <c r="E194" s="312"/>
      <c r="F194" s="313"/>
      <c r="G194" s="314"/>
      <c r="H194" s="314"/>
      <c r="I194" s="328"/>
      <c r="J194" s="316">
        <f>SUM(J191:J193)</f>
        <v>0</v>
      </c>
      <c r="K194" s="227"/>
      <c r="L194" s="317"/>
      <c r="M194" s="317"/>
      <c r="N194" s="228"/>
      <c r="O194" s="228"/>
      <c r="P194" s="317"/>
      <c r="Q194" s="317"/>
    </row>
    <row r="195" spans="1:17" outlineLevel="1" x14ac:dyDescent="0.2">
      <c r="A195" s="288"/>
      <c r="B195" s="329"/>
      <c r="C195" s="280" t="s">
        <v>60</v>
      </c>
      <c r="E195" s="320"/>
      <c r="F195" s="320"/>
      <c r="G195" s="306"/>
      <c r="H195" s="306"/>
      <c r="I195" s="305"/>
      <c r="J195" s="307"/>
      <c r="K195" s="227"/>
      <c r="L195" s="309"/>
      <c r="M195" s="309"/>
      <c r="N195" s="228"/>
      <c r="O195" s="228"/>
      <c r="P195" s="309"/>
      <c r="Q195" s="309"/>
    </row>
    <row r="196" spans="1:17" outlineLevel="1" x14ac:dyDescent="0.2">
      <c r="A196" s="321">
        <v>1140</v>
      </c>
      <c r="B196" s="221" t="s">
        <v>64</v>
      </c>
      <c r="C196" s="289" t="str">
        <f>CONCATENATE(A$196,".",COUNTBLANK(A$196:A196)+1)</f>
        <v>1140.1</v>
      </c>
      <c r="D196" s="281" t="s">
        <v>106</v>
      </c>
      <c r="E196" s="282">
        <v>1</v>
      </c>
      <c r="F196" s="283" t="s">
        <v>59</v>
      </c>
      <c r="G196" s="285"/>
      <c r="H196" s="285"/>
      <c r="I196" s="285">
        <f>G196+H196</f>
        <v>0</v>
      </c>
      <c r="J196" s="225">
        <f>E196*I196/IF($M$3=2,Exch,1)</f>
        <v>0</v>
      </c>
      <c r="K196" s="227"/>
      <c r="L196" s="290"/>
      <c r="M196" s="290"/>
      <c r="N196" s="228"/>
      <c r="O196" s="228"/>
      <c r="P196" s="290"/>
      <c r="Q196" s="290"/>
    </row>
    <row r="197" spans="1:17" outlineLevel="1" x14ac:dyDescent="0.2">
      <c r="A197" s="321"/>
      <c r="B197" s="221"/>
      <c r="C197" s="310"/>
      <c r="D197" s="311" t="str">
        <f>CONCATENATE(A196,". Subtotal ",C195)</f>
        <v>1140. Subtotal Gépészeti automatika</v>
      </c>
      <c r="E197" s="312"/>
      <c r="F197" s="313"/>
      <c r="G197" s="314"/>
      <c r="H197" s="314"/>
      <c r="I197" s="328"/>
      <c r="J197" s="316">
        <f>SUBTOTAL(9,J196:J196)</f>
        <v>0</v>
      </c>
      <c r="K197" s="227"/>
      <c r="L197" s="317"/>
      <c r="M197" s="317"/>
      <c r="N197" s="228"/>
      <c r="O197" s="228"/>
      <c r="P197" s="317"/>
      <c r="Q197" s="317"/>
    </row>
    <row r="198" spans="1:17" outlineLevel="1" x14ac:dyDescent="0.2">
      <c r="A198" s="288"/>
      <c r="B198" s="329"/>
      <c r="C198" s="280" t="s">
        <v>38</v>
      </c>
      <c r="E198" s="320"/>
      <c r="F198" s="320"/>
      <c r="G198" s="306"/>
      <c r="H198" s="306"/>
      <c r="I198" s="305"/>
      <c r="J198" s="307"/>
      <c r="K198" s="227"/>
      <c r="L198" s="309"/>
      <c r="M198" s="309"/>
      <c r="N198" s="228"/>
      <c r="O198" s="228"/>
      <c r="P198" s="309"/>
      <c r="Q198" s="309"/>
    </row>
    <row r="199" spans="1:17" outlineLevel="1" x14ac:dyDescent="0.2">
      <c r="A199" s="321">
        <v>1150</v>
      </c>
      <c r="B199" s="221" t="s">
        <v>64</v>
      </c>
      <c r="C199" s="289" t="str">
        <f>CONCATENATE(A$199,".",COUNTBLANK(A$200:A200))</f>
        <v>1150.1</v>
      </c>
      <c r="D199" s="334" t="s">
        <v>146</v>
      </c>
      <c r="E199" s="282">
        <v>10</v>
      </c>
      <c r="F199" s="283" t="s">
        <v>59</v>
      </c>
      <c r="G199" s="285"/>
      <c r="H199" s="285"/>
      <c r="I199" s="285">
        <f t="shared" ref="I199:I201" si="47">G199+H199</f>
        <v>0</v>
      </c>
      <c r="J199" s="225">
        <f>E199*I199/IF($M$3=2,Exch,1)</f>
        <v>0</v>
      </c>
      <c r="K199" s="227"/>
      <c r="L199" s="290"/>
      <c r="M199" s="290"/>
      <c r="N199" s="228"/>
      <c r="O199" s="228"/>
      <c r="P199" s="290"/>
      <c r="Q199" s="290"/>
    </row>
    <row r="200" spans="1:17" outlineLevel="1" x14ac:dyDescent="0.2">
      <c r="A200" s="321"/>
      <c r="B200" s="221" t="s">
        <v>64</v>
      </c>
      <c r="C200" s="289" t="str">
        <f>CONCATENATE(A$199,".",COUNTBLANK(A$200:A201))</f>
        <v>1150.2</v>
      </c>
      <c r="D200" s="281" t="s">
        <v>145</v>
      </c>
      <c r="E200" s="282">
        <v>1</v>
      </c>
      <c r="F200" s="283" t="s">
        <v>59</v>
      </c>
      <c r="G200" s="285"/>
      <c r="H200" s="285"/>
      <c r="I200" s="285">
        <f t="shared" si="47"/>
        <v>0</v>
      </c>
      <c r="J200" s="225">
        <f>E200*I200/IF($M$3=2,Exch,1)</f>
        <v>0</v>
      </c>
      <c r="K200" s="227"/>
      <c r="L200" s="290"/>
      <c r="M200" s="290"/>
      <c r="N200" s="228"/>
      <c r="O200" s="228"/>
      <c r="P200" s="290"/>
      <c r="Q200" s="290"/>
    </row>
    <row r="201" spans="1:17" outlineLevel="1" x14ac:dyDescent="0.2">
      <c r="A201" s="321"/>
      <c r="B201" s="221"/>
      <c r="C201" s="289" t="str">
        <f>CONCATENATE(A$199,".",COUNTBLANK(A$200:A202))</f>
        <v>1150.3</v>
      </c>
      <c r="D201" s="281" t="s">
        <v>147</v>
      </c>
      <c r="E201" s="282">
        <v>1</v>
      </c>
      <c r="F201" s="283" t="s">
        <v>59</v>
      </c>
      <c r="G201" s="285"/>
      <c r="H201" s="285"/>
      <c r="I201" s="285">
        <f t="shared" si="47"/>
        <v>0</v>
      </c>
      <c r="J201" s="225">
        <f>E201*I201/IF($M$3=2,Exch,1)</f>
        <v>0</v>
      </c>
      <c r="K201" s="227"/>
      <c r="L201" s="290"/>
      <c r="M201" s="290"/>
      <c r="N201" s="228"/>
      <c r="O201" s="228"/>
      <c r="P201" s="290"/>
      <c r="Q201" s="290"/>
    </row>
    <row r="202" spans="1:17" outlineLevel="1" x14ac:dyDescent="0.2">
      <c r="A202" s="321"/>
      <c r="B202" s="221"/>
      <c r="C202" s="310"/>
      <c r="D202" s="311" t="str">
        <f>CONCATENATE(A199,". Subtotal ",C198)</f>
        <v>1150. Subtotal Gépészet egyéb</v>
      </c>
      <c r="E202" s="312"/>
      <c r="F202" s="313"/>
      <c r="G202" s="314"/>
      <c r="H202" s="314"/>
      <c r="I202" s="328"/>
      <c r="J202" s="316">
        <f>SUBTOTAL(9,J199:J201)</f>
        <v>0</v>
      </c>
      <c r="K202" s="227"/>
      <c r="L202" s="317"/>
      <c r="M202" s="317"/>
      <c r="N202" s="228"/>
      <c r="O202" s="228"/>
      <c r="P202" s="317"/>
      <c r="Q202" s="317"/>
    </row>
    <row r="203" spans="1:17" s="301" customFormat="1" ht="15" customHeight="1" x14ac:dyDescent="0.2">
      <c r="A203" s="288"/>
      <c r="B203" s="292"/>
      <c r="C203" s="291">
        <v>1100</v>
      </c>
      <c r="D203" s="293" t="s">
        <v>21</v>
      </c>
      <c r="E203" s="294"/>
      <c r="F203" s="294"/>
      <c r="G203" s="295"/>
      <c r="H203" s="295"/>
      <c r="I203" s="296" t="str">
        <f>IF($M$3=2,"EUR","HUF")</f>
        <v>HUF</v>
      </c>
      <c r="J203" s="297">
        <f>J202+J197+J194+J189+J181</f>
        <v>0</v>
      </c>
      <c r="K203" s="227"/>
      <c r="L203" s="298"/>
      <c r="M203" s="298"/>
      <c r="N203" s="228"/>
      <c r="O203" s="228"/>
      <c r="P203" s="298"/>
      <c r="Q203" s="298"/>
    </row>
    <row r="204" spans="1:17" s="263" customFormat="1" ht="6.75" customHeight="1" x14ac:dyDescent="0.2">
      <c r="A204" s="291"/>
      <c r="B204" s="265"/>
      <c r="C204" s="264"/>
      <c r="D204" s="266"/>
      <c r="E204" s="267"/>
      <c r="F204" s="268"/>
      <c r="G204" s="269"/>
      <c r="H204" s="269"/>
      <c r="I204" s="270"/>
      <c r="J204" s="270"/>
      <c r="K204" s="262"/>
      <c r="L204" s="302"/>
      <c r="M204" s="302"/>
      <c r="N204" s="228"/>
      <c r="O204" s="228"/>
      <c r="P204" s="302"/>
      <c r="Q204" s="302"/>
    </row>
    <row r="205" spans="1:17" s="263" customFormat="1" ht="15" customHeight="1" outlineLevel="1" x14ac:dyDescent="0.2">
      <c r="A205" s="264"/>
      <c r="B205" s="272"/>
      <c r="C205" s="273"/>
      <c r="D205" s="274"/>
      <c r="E205" s="318"/>
      <c r="F205" s="319"/>
      <c r="G205" s="277"/>
      <c r="H205" s="277"/>
      <c r="I205" s="278"/>
      <c r="J205" s="278"/>
      <c r="K205" s="227"/>
      <c r="L205" s="302"/>
      <c r="M205" s="302"/>
      <c r="N205" s="228"/>
      <c r="O205" s="228"/>
      <c r="P205" s="302"/>
      <c r="Q205" s="302"/>
    </row>
    <row r="206" spans="1:17" s="333" customFormat="1" ht="12.75" customHeight="1" outlineLevel="1" x14ac:dyDescent="0.2">
      <c r="A206" s="271" t="str">
        <f>CONCATENATE(C234," ) ",UPPER(D234),"")</f>
        <v>1200 ) ELEKTROMOS MUNKÁK</v>
      </c>
      <c r="B206" s="329"/>
      <c r="C206" s="280" t="s">
        <v>40</v>
      </c>
      <c r="D206" s="304"/>
      <c r="E206" s="325"/>
      <c r="F206" s="330"/>
      <c r="G206" s="331"/>
      <c r="H206" s="331"/>
      <c r="I206" s="332"/>
      <c r="J206" s="226"/>
      <c r="K206" s="227"/>
      <c r="L206" s="317"/>
      <c r="M206" s="317"/>
      <c r="N206" s="228"/>
      <c r="O206" s="228"/>
      <c r="P206" s="317"/>
      <c r="Q206" s="317"/>
    </row>
    <row r="207" spans="1:17" s="333" customFormat="1" outlineLevel="1" x14ac:dyDescent="0.2">
      <c r="A207" s="321">
        <v>1210</v>
      </c>
      <c r="B207" s="221" t="s">
        <v>64</v>
      </c>
      <c r="C207" s="289" t="str">
        <f>CONCATENATE(A$207,".",COUNTBLANK(A$207:A207)+1)</f>
        <v>1210.1</v>
      </c>
      <c r="D207" s="365" t="s">
        <v>136</v>
      </c>
      <c r="E207" s="282">
        <v>1</v>
      </c>
      <c r="F207" s="283" t="s">
        <v>59</v>
      </c>
      <c r="G207" s="285"/>
      <c r="H207" s="285"/>
      <c r="I207" s="285">
        <f t="shared" ref="I207:I209" si="48">G207+H207</f>
        <v>0</v>
      </c>
      <c r="J207" s="225">
        <f>E207*I207/IF($M$3=2,Exch,1)</f>
        <v>0</v>
      </c>
      <c r="K207" s="227"/>
      <c r="L207" s="290"/>
      <c r="M207" s="290"/>
      <c r="N207" s="228"/>
      <c r="O207" s="228"/>
      <c r="P207" s="290"/>
      <c r="Q207" s="290"/>
    </row>
    <row r="208" spans="1:17" s="333" customFormat="1" outlineLevel="1" x14ac:dyDescent="0.2">
      <c r="A208" s="288"/>
      <c r="B208" s="221" t="s">
        <v>64</v>
      </c>
      <c r="C208" s="289" t="str">
        <f>CONCATENATE(A$207,".",COUNTBLANK(A$207:A208)+1)</f>
        <v>1210.2</v>
      </c>
      <c r="D208" s="365" t="s">
        <v>137</v>
      </c>
      <c r="E208" s="282">
        <v>1</v>
      </c>
      <c r="F208" s="283" t="s">
        <v>59</v>
      </c>
      <c r="G208" s="285"/>
      <c r="H208" s="285"/>
      <c r="I208" s="285">
        <f t="shared" si="48"/>
        <v>0</v>
      </c>
      <c r="J208" s="225">
        <f>E208*I208/IF($M$3=2,Exch,1)</f>
        <v>0</v>
      </c>
      <c r="K208" s="227"/>
      <c r="L208" s="290"/>
      <c r="M208" s="290"/>
      <c r="N208" s="228"/>
      <c r="O208" s="228"/>
      <c r="P208" s="290"/>
      <c r="Q208" s="290"/>
    </row>
    <row r="209" spans="1:17" s="333" customFormat="1" outlineLevel="1" x14ac:dyDescent="0.2">
      <c r="A209" s="288"/>
      <c r="B209" s="221" t="s">
        <v>64</v>
      </c>
      <c r="C209" s="289" t="str">
        <f>CONCATENATE(A$207,".",COUNTBLANK(A$207:A209)+1)</f>
        <v>1210.3</v>
      </c>
      <c r="D209" s="365" t="s">
        <v>142</v>
      </c>
      <c r="E209" s="282">
        <v>5</v>
      </c>
      <c r="F209" s="283" t="s">
        <v>59</v>
      </c>
      <c r="G209" s="285"/>
      <c r="H209" s="285"/>
      <c r="I209" s="285">
        <f t="shared" si="48"/>
        <v>0</v>
      </c>
      <c r="J209" s="225">
        <f>E209*I209/IF($M$3=2,Exch,1)</f>
        <v>0</v>
      </c>
      <c r="K209" s="227"/>
      <c r="L209" s="290"/>
      <c r="M209" s="290"/>
      <c r="N209" s="228"/>
      <c r="O209" s="228"/>
      <c r="P209" s="290"/>
      <c r="Q209" s="290"/>
    </row>
    <row r="210" spans="1:17" s="335" customFormat="1" ht="12.75" customHeight="1" outlineLevel="1" x14ac:dyDescent="0.2">
      <c r="A210" s="288"/>
      <c r="B210" s="221"/>
      <c r="C210" s="310"/>
      <c r="D210" s="311" t="str">
        <f>CONCATENATE(A207,". Subtotal ",C206)</f>
        <v>1210. Subtotal Elosztók</v>
      </c>
      <c r="E210" s="312"/>
      <c r="F210" s="313"/>
      <c r="G210" s="314"/>
      <c r="H210" s="314"/>
      <c r="I210" s="328"/>
      <c r="J210" s="316">
        <f>SUBTOTAL(9,J207:J209)</f>
        <v>0</v>
      </c>
      <c r="K210" s="227"/>
      <c r="L210" s="317"/>
      <c r="M210" s="317"/>
      <c r="N210" s="228"/>
      <c r="O210" s="228"/>
      <c r="P210" s="317"/>
      <c r="Q210" s="317"/>
    </row>
    <row r="211" spans="1:17" s="333" customFormat="1" ht="12.75" customHeight="1" outlineLevel="1" x14ac:dyDescent="0.2">
      <c r="A211" s="288"/>
      <c r="B211" s="329"/>
      <c r="C211" s="280" t="s">
        <v>61</v>
      </c>
      <c r="D211" s="304"/>
      <c r="E211" s="325"/>
      <c r="F211" s="330"/>
      <c r="G211" s="331"/>
      <c r="H211" s="331"/>
      <c r="I211" s="332"/>
      <c r="J211" s="226"/>
      <c r="K211" s="227"/>
      <c r="L211" s="317"/>
      <c r="M211" s="317"/>
      <c r="N211" s="228"/>
      <c r="O211" s="228"/>
      <c r="P211" s="317"/>
      <c r="Q211" s="317"/>
    </row>
    <row r="212" spans="1:17" s="333" customFormat="1" outlineLevel="1" x14ac:dyDescent="0.2">
      <c r="A212" s="321">
        <v>1220</v>
      </c>
      <c r="B212" s="221" t="s">
        <v>113</v>
      </c>
      <c r="C212" s="289" t="str">
        <f>CONCATENATE(A$212,".",COUNTBLANK(A$212:A212)+1)</f>
        <v>1220.1</v>
      </c>
      <c r="D212" s="364" t="s">
        <v>65</v>
      </c>
      <c r="E212" s="282">
        <v>330</v>
      </c>
      <c r="F212" s="283" t="s">
        <v>29</v>
      </c>
      <c r="G212" s="285"/>
      <c r="H212" s="285"/>
      <c r="I212" s="285">
        <f t="shared" ref="I212:I214" si="49">G212+H212</f>
        <v>0</v>
      </c>
      <c r="J212" s="225">
        <f>E212*I212/IF($M$3=2,Exch,1)</f>
        <v>0</v>
      </c>
      <c r="K212" s="227"/>
      <c r="L212" s="290"/>
      <c r="M212" s="290"/>
      <c r="N212" s="228"/>
      <c r="O212" s="228"/>
      <c r="P212" s="290"/>
      <c r="Q212" s="290"/>
    </row>
    <row r="213" spans="1:17" s="333" customFormat="1" outlineLevel="1" x14ac:dyDescent="0.2">
      <c r="A213" s="288"/>
      <c r="B213" s="221" t="s">
        <v>64</v>
      </c>
      <c r="C213" s="289" t="str">
        <f>CONCATENATE(A$212,".",COUNTBLANK(A$212:A213)+1)</f>
        <v>1220.2</v>
      </c>
      <c r="D213" s="364" t="s">
        <v>138</v>
      </c>
      <c r="E213" s="282">
        <v>3000</v>
      </c>
      <c r="F213" s="283" t="s">
        <v>29</v>
      </c>
      <c r="G213" s="285"/>
      <c r="H213" s="285"/>
      <c r="I213" s="285">
        <f t="shared" si="49"/>
        <v>0</v>
      </c>
      <c r="J213" s="225">
        <f>E213*I213/IF($M$3=2,Exch,1)</f>
        <v>0</v>
      </c>
      <c r="K213" s="227"/>
      <c r="L213" s="290"/>
      <c r="M213" s="290"/>
      <c r="N213" s="228"/>
      <c r="O213" s="228"/>
      <c r="P213" s="290"/>
      <c r="Q213" s="290"/>
    </row>
    <row r="214" spans="1:17" s="333" customFormat="1" outlineLevel="1" x14ac:dyDescent="0.2">
      <c r="A214" s="288"/>
      <c r="B214" s="221"/>
      <c r="C214" s="289"/>
      <c r="D214" s="364" t="s">
        <v>235</v>
      </c>
      <c r="E214" s="282">
        <v>1</v>
      </c>
      <c r="F214" s="283" t="s">
        <v>220</v>
      </c>
      <c r="G214" s="285"/>
      <c r="H214" s="285"/>
      <c r="I214" s="285">
        <f t="shared" si="49"/>
        <v>0</v>
      </c>
      <c r="J214" s="225">
        <f>E214*I214/IF($M$3=2,Exch,1)</f>
        <v>0</v>
      </c>
      <c r="K214" s="227"/>
      <c r="L214" s="290"/>
      <c r="M214" s="290"/>
      <c r="N214" s="228"/>
      <c r="O214" s="228"/>
      <c r="P214" s="290"/>
      <c r="Q214" s="290"/>
    </row>
    <row r="215" spans="1:17" s="335" customFormat="1" ht="12.75" customHeight="1" outlineLevel="1" x14ac:dyDescent="0.2">
      <c r="A215" s="288"/>
      <c r="B215" s="221"/>
      <c r="C215" s="310"/>
      <c r="D215" s="311" t="str">
        <f>CONCATENATE(A212,". Subtotal ",C211)</f>
        <v>1220. Subtotal Világítási hálózat</v>
      </c>
      <c r="E215" s="312"/>
      <c r="F215" s="313"/>
      <c r="G215" s="314"/>
      <c r="H215" s="314"/>
      <c r="I215" s="328"/>
      <c r="J215" s="316">
        <f>SUBTOTAL(9,J212:J214)</f>
        <v>0</v>
      </c>
      <c r="K215" s="227"/>
      <c r="L215" s="317"/>
      <c r="M215" s="317"/>
      <c r="N215" s="228"/>
      <c r="O215" s="228"/>
      <c r="P215" s="317"/>
      <c r="Q215" s="317"/>
    </row>
    <row r="216" spans="1:17" s="333" customFormat="1" ht="12.75" customHeight="1" outlineLevel="1" x14ac:dyDescent="0.2">
      <c r="A216" s="288"/>
      <c r="B216" s="329"/>
      <c r="C216" s="280" t="s">
        <v>107</v>
      </c>
      <c r="D216" s="304"/>
      <c r="E216" s="325"/>
      <c r="F216" s="330"/>
      <c r="G216" s="331"/>
      <c r="H216" s="331"/>
      <c r="I216" s="332"/>
      <c r="J216" s="226"/>
      <c r="K216" s="227"/>
      <c r="L216" s="317"/>
      <c r="M216" s="317"/>
      <c r="N216" s="228"/>
      <c r="O216" s="228"/>
      <c r="P216" s="317"/>
      <c r="Q216" s="317"/>
    </row>
    <row r="217" spans="1:17" s="333" customFormat="1" outlineLevel="1" x14ac:dyDescent="0.2">
      <c r="A217" s="321">
        <v>1230</v>
      </c>
      <c r="B217" s="221" t="s">
        <v>113</v>
      </c>
      <c r="C217" s="289" t="str">
        <f>CONCATENATE(A$217,".",COUNTBLANK(A$218:A218))</f>
        <v>1230.1</v>
      </c>
      <c r="D217" s="365" t="s">
        <v>108</v>
      </c>
      <c r="E217" s="282">
        <v>330</v>
      </c>
      <c r="F217" s="283" t="s">
        <v>29</v>
      </c>
      <c r="G217" s="285"/>
      <c r="H217" s="285"/>
      <c r="I217" s="285">
        <f t="shared" ref="I217:I218" si="50">G217+H217</f>
        <v>0</v>
      </c>
      <c r="J217" s="225">
        <f>E217*I217/IF($M$3=2,Exch,1)</f>
        <v>0</v>
      </c>
      <c r="K217" s="227"/>
      <c r="L217" s="290"/>
      <c r="M217" s="290"/>
      <c r="N217" s="228"/>
      <c r="O217" s="228"/>
      <c r="P217" s="290"/>
      <c r="Q217" s="290"/>
    </row>
    <row r="218" spans="1:17" s="333" customFormat="1" outlineLevel="1" x14ac:dyDescent="0.2">
      <c r="A218" s="288"/>
      <c r="B218" s="221" t="s">
        <v>64</v>
      </c>
      <c r="C218" s="289" t="str">
        <f>CONCATENATE(A$217,".",COUNTBLANK(A$218:A219))</f>
        <v>1230.2</v>
      </c>
      <c r="D218" s="365" t="s">
        <v>108</v>
      </c>
      <c r="E218" s="282">
        <v>3000</v>
      </c>
      <c r="F218" s="283" t="s">
        <v>29</v>
      </c>
      <c r="G218" s="285"/>
      <c r="H218" s="285"/>
      <c r="I218" s="285">
        <f t="shared" si="50"/>
        <v>0</v>
      </c>
      <c r="J218" s="225">
        <f>E218*I218/IF($M$3=2,Exch,1)</f>
        <v>0</v>
      </c>
      <c r="K218" s="227"/>
      <c r="L218" s="290"/>
      <c r="M218" s="290"/>
      <c r="N218" s="228"/>
      <c r="O218" s="228"/>
      <c r="P218" s="290"/>
      <c r="Q218" s="290"/>
    </row>
    <row r="219" spans="1:17" s="335" customFormat="1" ht="12.75" customHeight="1" outlineLevel="1" x14ac:dyDescent="0.2">
      <c r="A219" s="288"/>
      <c r="B219" s="221"/>
      <c r="C219" s="310"/>
      <c r="D219" s="311" t="str">
        <f>CONCATENATE(A217,". Subtotal ",C216)</f>
        <v>1230. Subtotal Vezetékek, kábelek, erősáramű szerelvények</v>
      </c>
      <c r="E219" s="312"/>
      <c r="F219" s="313"/>
      <c r="G219" s="314"/>
      <c r="H219" s="314"/>
      <c r="I219" s="328"/>
      <c r="J219" s="316">
        <f>SUBTOTAL(9,J217:J218)</f>
        <v>0</v>
      </c>
      <c r="K219" s="227"/>
      <c r="L219" s="317"/>
      <c r="M219" s="317"/>
      <c r="N219" s="228"/>
      <c r="O219" s="228"/>
      <c r="P219" s="317"/>
      <c r="Q219" s="317"/>
    </row>
    <row r="220" spans="1:17" s="333" customFormat="1" ht="12.75" customHeight="1" outlineLevel="1" x14ac:dyDescent="0.2">
      <c r="A220" s="288"/>
      <c r="B220" s="329"/>
      <c r="C220" s="280" t="s">
        <v>41</v>
      </c>
      <c r="D220" s="304"/>
      <c r="E220" s="325"/>
      <c r="F220" s="330"/>
      <c r="G220" s="331"/>
      <c r="H220" s="331"/>
      <c r="I220" s="332"/>
      <c r="J220" s="226"/>
      <c r="K220" s="227"/>
      <c r="L220" s="317"/>
      <c r="M220" s="317"/>
      <c r="N220" s="228"/>
      <c r="O220" s="228"/>
      <c r="P220" s="317"/>
      <c r="Q220" s="317"/>
    </row>
    <row r="221" spans="1:17" s="333" customFormat="1" outlineLevel="1" x14ac:dyDescent="0.2">
      <c r="A221" s="321">
        <v>1240</v>
      </c>
      <c r="B221" s="221" t="s">
        <v>64</v>
      </c>
      <c r="C221" s="289" t="str">
        <f>CONCATENATE(A$212,".",COUNTBLANK(A$212:A221)+1)</f>
        <v>1220.8</v>
      </c>
      <c r="D221" s="365" t="s">
        <v>91</v>
      </c>
      <c r="E221" s="282">
        <v>3000</v>
      </c>
      <c r="F221" s="283" t="s">
        <v>29</v>
      </c>
      <c r="G221" s="285"/>
      <c r="H221" s="285"/>
      <c r="I221" s="285">
        <f>G221+H221</f>
        <v>0</v>
      </c>
      <c r="J221" s="225">
        <f>E221*I221/IF($M$3=2,Exch,1)</f>
        <v>0</v>
      </c>
      <c r="K221" s="227"/>
      <c r="L221" s="290"/>
      <c r="M221" s="290"/>
      <c r="N221" s="228"/>
      <c r="O221" s="228"/>
      <c r="P221" s="290"/>
      <c r="Q221" s="290"/>
    </row>
    <row r="222" spans="1:17" s="333" customFormat="1" outlineLevel="1" x14ac:dyDescent="0.2">
      <c r="A222" s="288"/>
      <c r="B222" s="221" t="s">
        <v>113</v>
      </c>
      <c r="C222" s="289" t="str">
        <f>CONCATENATE(A$212,".",COUNTBLANK(A$212:A222)+1)</f>
        <v>1220.9</v>
      </c>
      <c r="D222" s="365" t="s">
        <v>91</v>
      </c>
      <c r="E222" s="282">
        <v>330</v>
      </c>
      <c r="F222" s="283" t="s">
        <v>29</v>
      </c>
      <c r="G222" s="285"/>
      <c r="H222" s="285"/>
      <c r="I222" s="285">
        <f>G222+H222</f>
        <v>0</v>
      </c>
      <c r="J222" s="225">
        <f>E222*I222/IF($M$3=2,Exch,1)</f>
        <v>0</v>
      </c>
      <c r="K222" s="227"/>
      <c r="L222" s="290"/>
      <c r="M222" s="290"/>
      <c r="N222" s="228"/>
      <c r="O222" s="228"/>
      <c r="P222" s="290"/>
      <c r="Q222" s="290"/>
    </row>
    <row r="223" spans="1:17" s="335" customFormat="1" ht="12.75" customHeight="1" outlineLevel="1" x14ac:dyDescent="0.2">
      <c r="A223" s="288"/>
      <c r="B223" s="221"/>
      <c r="C223" s="310"/>
      <c r="D223" s="311" t="str">
        <f>CONCATENATE(A221,". Subtotal ",C220)</f>
        <v>1240. Subtotal Szerelvények</v>
      </c>
      <c r="E223" s="312"/>
      <c r="F223" s="313"/>
      <c r="G223" s="314"/>
      <c r="H223" s="314"/>
      <c r="I223" s="328"/>
      <c r="J223" s="316">
        <f>SUBTOTAL(9,J221:J222)</f>
        <v>0</v>
      </c>
      <c r="K223" s="227"/>
      <c r="L223" s="317"/>
      <c r="M223" s="317"/>
      <c r="N223" s="228"/>
      <c r="O223" s="228"/>
      <c r="P223" s="317"/>
      <c r="Q223" s="317"/>
    </row>
    <row r="224" spans="1:17" s="333" customFormat="1" ht="12.75" customHeight="1" outlineLevel="1" x14ac:dyDescent="0.2">
      <c r="A224" s="288"/>
      <c r="B224" s="329"/>
      <c r="C224" s="280" t="s">
        <v>42</v>
      </c>
      <c r="D224" s="304"/>
      <c r="E224" s="325"/>
      <c r="F224" s="330"/>
      <c r="G224" s="331"/>
      <c r="H224" s="331"/>
      <c r="I224" s="332"/>
      <c r="J224" s="226"/>
      <c r="K224" s="227"/>
      <c r="L224" s="317"/>
      <c r="M224" s="317"/>
      <c r="N224" s="228"/>
      <c r="O224" s="228"/>
      <c r="P224" s="317"/>
      <c r="Q224" s="317"/>
    </row>
    <row r="225" spans="1:17" s="333" customFormat="1" outlineLevel="1" x14ac:dyDescent="0.2">
      <c r="A225" s="321">
        <v>1250</v>
      </c>
      <c r="B225" s="221" t="s">
        <v>64</v>
      </c>
      <c r="C225" s="289" t="str">
        <f>CONCATENATE(A$212,".",COUNTBLANK(A$212:A225)+1)</f>
        <v>1220.11</v>
      </c>
      <c r="D225" s="365" t="s">
        <v>78</v>
      </c>
      <c r="E225" s="282">
        <v>3000</v>
      </c>
      <c r="F225" s="283" t="s">
        <v>29</v>
      </c>
      <c r="G225" s="285"/>
      <c r="H225" s="285"/>
      <c r="I225" s="285">
        <f t="shared" ref="I225:I226" si="51">G225+H225</f>
        <v>0</v>
      </c>
      <c r="J225" s="225">
        <f>E225*I225/IF($M$3=2,Exch,1)</f>
        <v>0</v>
      </c>
      <c r="K225" s="227"/>
      <c r="L225" s="290"/>
      <c r="M225" s="290"/>
      <c r="N225" s="228"/>
      <c r="O225" s="228"/>
      <c r="P225" s="290"/>
      <c r="Q225" s="290"/>
    </row>
    <row r="226" spans="1:17" s="333" customFormat="1" outlineLevel="1" x14ac:dyDescent="0.2">
      <c r="A226" s="288"/>
      <c r="B226" s="221" t="s">
        <v>113</v>
      </c>
      <c r="C226" s="289" t="str">
        <f>CONCATENATE(A$212,".",COUNTBLANK(A$212:A226)+1)</f>
        <v>1220.12</v>
      </c>
      <c r="D226" s="365"/>
      <c r="E226" s="282">
        <v>330</v>
      </c>
      <c r="F226" s="283" t="s">
        <v>29</v>
      </c>
      <c r="G226" s="285"/>
      <c r="H226" s="285"/>
      <c r="I226" s="285">
        <f t="shared" si="51"/>
        <v>0</v>
      </c>
      <c r="J226" s="225">
        <f>E226*I226/IF($M$3=2,Exch,1)</f>
        <v>0</v>
      </c>
      <c r="K226" s="227"/>
      <c r="L226" s="290"/>
      <c r="M226" s="290"/>
      <c r="N226" s="228"/>
      <c r="O226" s="228"/>
      <c r="P226" s="290"/>
      <c r="Q226" s="290"/>
    </row>
    <row r="227" spans="1:17" s="335" customFormat="1" ht="12.75" customHeight="1" outlineLevel="1" x14ac:dyDescent="0.2">
      <c r="A227" s="288"/>
      <c r="B227" s="221"/>
      <c r="C227" s="310"/>
      <c r="D227" s="311" t="str">
        <f>CONCATENATE(A225,". Subtotal ",C224)</f>
        <v>1250. Subtotal Védőcsövek, tartók</v>
      </c>
      <c r="E227" s="312"/>
      <c r="F227" s="313"/>
      <c r="G227" s="314"/>
      <c r="H227" s="314"/>
      <c r="I227" s="328"/>
      <c r="J227" s="316">
        <f>SUBTOTAL(9,J225:J226)</f>
        <v>0</v>
      </c>
      <c r="K227" s="227"/>
      <c r="L227" s="317"/>
      <c r="M227" s="317"/>
      <c r="N227" s="228"/>
      <c r="O227" s="228"/>
      <c r="P227" s="317"/>
      <c r="Q227" s="317"/>
    </row>
    <row r="228" spans="1:17" s="333" customFormat="1" ht="12.75" customHeight="1" outlineLevel="1" x14ac:dyDescent="0.2">
      <c r="A228" s="288"/>
      <c r="B228" s="329"/>
      <c r="C228" s="280" t="s">
        <v>62</v>
      </c>
      <c r="D228" s="304"/>
      <c r="E228" s="325"/>
      <c r="F228" s="330"/>
      <c r="G228" s="331"/>
      <c r="H228" s="331"/>
      <c r="I228" s="332"/>
      <c r="J228" s="226"/>
      <c r="K228" s="227"/>
      <c r="L228" s="317"/>
      <c r="M228" s="317"/>
      <c r="N228" s="228"/>
      <c r="O228" s="228"/>
      <c r="P228" s="317"/>
      <c r="Q228" s="317"/>
    </row>
    <row r="229" spans="1:17" s="333" customFormat="1" outlineLevel="1" x14ac:dyDescent="0.2">
      <c r="A229" s="321">
        <v>1260</v>
      </c>
      <c r="B229" s="221" t="s">
        <v>64</v>
      </c>
      <c r="C229" s="289" t="str">
        <f>CONCATENATE(A$229,".",COUNTBLANK(A$229:A229)+1)</f>
        <v>1260.1</v>
      </c>
      <c r="D229" s="365" t="s">
        <v>79</v>
      </c>
      <c r="E229" s="282">
        <v>1</v>
      </c>
      <c r="F229" s="283" t="s">
        <v>59</v>
      </c>
      <c r="G229" s="285"/>
      <c r="H229" s="285"/>
      <c r="I229" s="285">
        <f t="shared" ref="I229:I232" si="52">G229+H229</f>
        <v>0</v>
      </c>
      <c r="J229" s="225">
        <f>E229*I229/IF($M$3=2,Exch,1)</f>
        <v>0</v>
      </c>
      <c r="K229" s="227"/>
      <c r="L229" s="290"/>
      <c r="M229" s="290"/>
      <c r="N229" s="228"/>
      <c r="O229" s="228"/>
      <c r="P229" s="290"/>
      <c r="Q229" s="290"/>
    </row>
    <row r="230" spans="1:17" s="333" customFormat="1" outlineLevel="1" x14ac:dyDescent="0.2">
      <c r="A230" s="288"/>
      <c r="B230" s="221" t="s">
        <v>64</v>
      </c>
      <c r="C230" s="289" t="str">
        <f>CONCATENATE(A$229,".",COUNTBLANK(A$229:A230)+1)</f>
        <v>1260.2</v>
      </c>
      <c r="D230" s="365" t="s">
        <v>83</v>
      </c>
      <c r="E230" s="282">
        <v>1</v>
      </c>
      <c r="F230" s="283" t="s">
        <v>59</v>
      </c>
      <c r="G230" s="285"/>
      <c r="H230" s="285"/>
      <c r="I230" s="285">
        <f t="shared" si="52"/>
        <v>0</v>
      </c>
      <c r="J230" s="225">
        <f>E230*I230/IF($M$3=2,Exch,1)</f>
        <v>0</v>
      </c>
      <c r="K230" s="227"/>
      <c r="L230" s="290"/>
      <c r="M230" s="290"/>
      <c r="N230" s="228"/>
      <c r="O230" s="228"/>
      <c r="P230" s="290"/>
      <c r="Q230" s="290"/>
    </row>
    <row r="231" spans="1:17" s="333" customFormat="1" outlineLevel="1" x14ac:dyDescent="0.2">
      <c r="A231" s="288"/>
      <c r="B231" s="221" t="s">
        <v>64</v>
      </c>
      <c r="C231" s="289" t="str">
        <f>CONCATENATE(A$229,".",COUNTBLANK(A$229:A231)+1)</f>
        <v>1260.3</v>
      </c>
      <c r="D231" s="365" t="s">
        <v>84</v>
      </c>
      <c r="E231" s="282">
        <v>1</v>
      </c>
      <c r="F231" s="283" t="s">
        <v>59</v>
      </c>
      <c r="G231" s="285"/>
      <c r="H231" s="285"/>
      <c r="I231" s="285">
        <f t="shared" si="52"/>
        <v>0</v>
      </c>
      <c r="J231" s="225">
        <f>E231*I231/IF($M$3=2,Exch,1)</f>
        <v>0</v>
      </c>
      <c r="K231" s="227"/>
      <c r="L231" s="290"/>
      <c r="M231" s="290"/>
      <c r="N231" s="228"/>
      <c r="O231" s="228"/>
      <c r="P231" s="290"/>
      <c r="Q231" s="290"/>
    </row>
    <row r="232" spans="1:17" s="333" customFormat="1" outlineLevel="1" x14ac:dyDescent="0.2">
      <c r="A232" s="288"/>
      <c r="B232" s="221" t="s">
        <v>64</v>
      </c>
      <c r="C232" s="289" t="str">
        <f>CONCATENATE(A$229,".",COUNTBLANK(A$229:A232)+1)</f>
        <v>1260.4</v>
      </c>
      <c r="D232" s="364" t="s">
        <v>230</v>
      </c>
      <c r="E232" s="282">
        <v>1</v>
      </c>
      <c r="F232" s="283" t="s">
        <v>220</v>
      </c>
      <c r="G232" s="285"/>
      <c r="H232" s="285"/>
      <c r="I232" s="285">
        <f t="shared" si="52"/>
        <v>0</v>
      </c>
      <c r="J232" s="225">
        <f>E232*I232/IF($M$3=2,Exch,1)</f>
        <v>0</v>
      </c>
      <c r="K232" s="227"/>
      <c r="L232" s="290"/>
      <c r="M232" s="290"/>
      <c r="N232" s="228"/>
      <c r="O232" s="228"/>
      <c r="P232" s="290"/>
      <c r="Q232" s="290"/>
    </row>
    <row r="233" spans="1:17" s="335" customFormat="1" ht="12.75" customHeight="1" outlineLevel="1" x14ac:dyDescent="0.2">
      <c r="A233" s="288"/>
      <c r="B233" s="221"/>
      <c r="C233" s="310"/>
      <c r="D233" s="311" t="str">
        <f>CONCATENATE(A229,". Subtotal ",C228)</f>
        <v>1260. Subtotal Villámvédelelm / EPH</v>
      </c>
      <c r="E233" s="312"/>
      <c r="F233" s="313"/>
      <c r="G233" s="314"/>
      <c r="H233" s="314"/>
      <c r="I233" s="328"/>
      <c r="J233" s="316">
        <f>SUM(J229:J232)</f>
        <v>0</v>
      </c>
      <c r="K233" s="227"/>
      <c r="L233" s="317"/>
      <c r="M233" s="317"/>
      <c r="N233" s="228"/>
      <c r="O233" s="228"/>
      <c r="P233" s="317"/>
      <c r="Q233" s="317"/>
    </row>
    <row r="234" spans="1:17" s="333" customFormat="1" ht="15" customHeight="1" x14ac:dyDescent="0.2">
      <c r="A234" s="288"/>
      <c r="B234" s="338"/>
      <c r="C234" s="339">
        <v>1200</v>
      </c>
      <c r="D234" s="340" t="s">
        <v>23</v>
      </c>
      <c r="E234" s="294"/>
      <c r="F234" s="294"/>
      <c r="G234" s="341"/>
      <c r="H234" s="341"/>
      <c r="I234" s="342" t="str">
        <f>IF($M$3=2,"EUR","HUF")</f>
        <v>HUF</v>
      </c>
      <c r="J234" s="343">
        <f>J233+J227+J223+J219+J215+J210</f>
        <v>0</v>
      </c>
      <c r="K234" s="227"/>
      <c r="L234" s="344"/>
      <c r="M234" s="344"/>
      <c r="N234" s="228"/>
      <c r="O234" s="228"/>
      <c r="P234" s="344"/>
      <c r="Q234" s="344"/>
    </row>
    <row r="235" spans="1:17" s="351" customFormat="1" ht="6.75" customHeight="1" x14ac:dyDescent="0.2">
      <c r="A235" s="339"/>
      <c r="B235" s="345"/>
      <c r="C235" s="346"/>
      <c r="D235" s="347"/>
      <c r="E235" s="267"/>
      <c r="F235" s="268"/>
      <c r="G235" s="348"/>
      <c r="H235" s="348"/>
      <c r="I235" s="349"/>
      <c r="J235" s="349"/>
      <c r="K235" s="262"/>
      <c r="L235" s="350"/>
      <c r="M235" s="350"/>
      <c r="N235" s="228"/>
      <c r="O235" s="228"/>
      <c r="P235" s="350"/>
      <c r="Q235" s="350"/>
    </row>
    <row r="236" spans="1:17" s="351" customFormat="1" ht="15" customHeight="1" outlineLevel="1" x14ac:dyDescent="0.2">
      <c r="A236" s="346"/>
      <c r="B236" s="352"/>
      <c r="C236" s="353"/>
      <c r="D236" s="354"/>
      <c r="E236" s="318"/>
      <c r="F236" s="319"/>
      <c r="G236" s="355"/>
      <c r="H236" s="355"/>
      <c r="I236" s="356"/>
      <c r="J236" s="356"/>
      <c r="K236" s="227"/>
      <c r="L236" s="350"/>
      <c r="M236" s="350"/>
      <c r="N236" s="228"/>
      <c r="O236" s="228"/>
      <c r="P236" s="350"/>
      <c r="Q236" s="350"/>
    </row>
    <row r="237" spans="1:17" s="333" customFormat="1" ht="12.75" customHeight="1" outlineLevel="1" x14ac:dyDescent="0.2">
      <c r="A237" s="357" t="str">
        <f>CONCATENATE(C243," ) ",UPPER(D243),"")</f>
        <v>1300 ) GYENGEÁRAMÚ MUNKÁK</v>
      </c>
      <c r="B237" s="329"/>
      <c r="C237" s="280" t="s">
        <v>25</v>
      </c>
      <c r="D237" s="304"/>
      <c r="E237" s="325"/>
      <c r="F237" s="330"/>
      <c r="G237" s="331"/>
      <c r="H237" s="331"/>
      <c r="I237" s="332"/>
      <c r="J237" s="226"/>
      <c r="K237" s="227"/>
      <c r="L237" s="317"/>
      <c r="M237" s="317"/>
      <c r="N237" s="228"/>
      <c r="O237" s="228"/>
      <c r="P237" s="317"/>
      <c r="Q237" s="317"/>
    </row>
    <row r="238" spans="1:17" s="333" customFormat="1" outlineLevel="1" x14ac:dyDescent="0.2">
      <c r="A238" s="321">
        <v>1310</v>
      </c>
      <c r="B238" s="221"/>
      <c r="C238" s="289"/>
      <c r="D238" s="364"/>
      <c r="E238" s="336"/>
      <c r="F238" s="322"/>
      <c r="G238" s="284"/>
      <c r="H238" s="284"/>
      <c r="I238" s="285"/>
      <c r="J238" s="225"/>
      <c r="K238" s="227"/>
      <c r="L238" s="290"/>
      <c r="M238" s="290"/>
      <c r="N238" s="228"/>
      <c r="O238" s="228"/>
      <c r="P238" s="290"/>
      <c r="Q238" s="290"/>
    </row>
    <row r="239" spans="1:17" s="333" customFormat="1" outlineLevel="1" x14ac:dyDescent="0.2">
      <c r="A239" s="288"/>
      <c r="B239" s="221" t="s">
        <v>64</v>
      </c>
      <c r="C239" s="289" t="str">
        <f>CONCATENATE(A$238,".",COUNTBLANK(A$238:A238)+1)</f>
        <v>1310.1</v>
      </c>
      <c r="D239" s="364" t="s">
        <v>100</v>
      </c>
      <c r="E239" s="336">
        <v>1</v>
      </c>
      <c r="F239" s="322" t="s">
        <v>59</v>
      </c>
      <c r="G239" s="284"/>
      <c r="H239" s="285"/>
      <c r="I239" s="285">
        <f>G239+H239</f>
        <v>0</v>
      </c>
      <c r="J239" s="225">
        <f>E239*I239/IF($M$3=2,Exch,1)</f>
        <v>0</v>
      </c>
      <c r="K239" s="227"/>
      <c r="L239" s="290"/>
      <c r="M239" s="290"/>
      <c r="N239" s="228"/>
      <c r="O239" s="228"/>
      <c r="P239" s="290"/>
      <c r="Q239" s="290"/>
    </row>
    <row r="240" spans="1:17" s="333" customFormat="1" outlineLevel="1" x14ac:dyDescent="0.2">
      <c r="A240" s="288"/>
      <c r="B240" s="221" t="s">
        <v>64</v>
      </c>
      <c r="C240" s="289" t="str">
        <f>CONCATENATE(A$238,".",COUNTBLANK(A$238:A239)+1)</f>
        <v>1310.2</v>
      </c>
      <c r="D240" s="389" t="s">
        <v>264</v>
      </c>
      <c r="E240" s="336">
        <v>1</v>
      </c>
      <c r="F240" s="322" t="s">
        <v>59</v>
      </c>
      <c r="G240" s="284"/>
      <c r="H240" s="285"/>
      <c r="I240" s="285">
        <f t="shared" ref="I240:I241" si="53">G240+H240</f>
        <v>0</v>
      </c>
      <c r="J240" s="225">
        <f>E240*I240/IF($M$3=2,Exch,1)</f>
        <v>0</v>
      </c>
      <c r="K240" s="227"/>
      <c r="L240" s="290"/>
      <c r="M240" s="290"/>
      <c r="N240" s="228"/>
      <c r="O240" s="228"/>
      <c r="P240" s="290"/>
      <c r="Q240" s="290"/>
    </row>
    <row r="241" spans="1:17" s="333" customFormat="1" outlineLevel="1" x14ac:dyDescent="0.2">
      <c r="A241" s="288"/>
      <c r="B241" s="221" t="s">
        <v>64</v>
      </c>
      <c r="C241" s="289" t="str">
        <f>CONCATENATE(A$238,".",COUNTBLANK(A$238:A240)+1)</f>
        <v>1310.3</v>
      </c>
      <c r="D241" s="364" t="s">
        <v>231</v>
      </c>
      <c r="E241" s="336">
        <v>1</v>
      </c>
      <c r="F241" s="322" t="s">
        <v>59</v>
      </c>
      <c r="G241" s="284"/>
      <c r="H241" s="285"/>
      <c r="I241" s="285">
        <f t="shared" si="53"/>
        <v>0</v>
      </c>
      <c r="J241" s="225">
        <f>E241*I241/IF($M$3=2,Exch,1)</f>
        <v>0</v>
      </c>
      <c r="K241" s="227"/>
      <c r="L241" s="290"/>
      <c r="M241" s="290"/>
      <c r="N241" s="228"/>
      <c r="O241" s="228"/>
      <c r="P241" s="290"/>
      <c r="Q241" s="290"/>
    </row>
    <row r="242" spans="1:17" s="335" customFormat="1" ht="12.75" customHeight="1" outlineLevel="1" x14ac:dyDescent="0.2">
      <c r="A242" s="288"/>
      <c r="B242" s="221"/>
      <c r="C242" s="310"/>
      <c r="D242" s="311" t="str">
        <f>CONCATENATE(A238,". Subtotal ",C237)</f>
        <v>1310. Subtotal Gyengeáramú rendszerek</v>
      </c>
      <c r="E242" s="312"/>
      <c r="F242" s="313"/>
      <c r="G242" s="314"/>
      <c r="H242" s="314"/>
      <c r="I242" s="328"/>
      <c r="J242" s="316">
        <f>SUM(J238:J241)</f>
        <v>0</v>
      </c>
      <c r="K242" s="227"/>
      <c r="L242" s="317"/>
      <c r="M242" s="317"/>
      <c r="N242" s="228"/>
      <c r="O242" s="228"/>
      <c r="P242" s="317"/>
      <c r="Q242" s="317"/>
    </row>
    <row r="243" spans="1:17" s="333" customFormat="1" ht="15" customHeight="1" x14ac:dyDescent="0.2">
      <c r="A243" s="288"/>
      <c r="B243" s="338"/>
      <c r="C243" s="339">
        <v>1300</v>
      </c>
      <c r="D243" s="340" t="s">
        <v>24</v>
      </c>
      <c r="E243" s="294"/>
      <c r="F243" s="294"/>
      <c r="G243" s="341"/>
      <c r="H243" s="341"/>
      <c r="I243" s="342" t="str">
        <f>IF($M$3=2,"EUR","HUF")</f>
        <v>HUF</v>
      </c>
      <c r="J243" s="343">
        <f>J242</f>
        <v>0</v>
      </c>
      <c r="K243" s="227"/>
      <c r="L243" s="344"/>
      <c r="M243" s="344"/>
      <c r="N243" s="228"/>
      <c r="O243" s="228"/>
      <c r="P243" s="344"/>
      <c r="Q243" s="344"/>
    </row>
    <row r="244" spans="1:17" s="351" customFormat="1" ht="6.75" customHeight="1" x14ac:dyDescent="0.2">
      <c r="A244" s="339"/>
      <c r="B244" s="345"/>
      <c r="C244" s="346"/>
      <c r="D244" s="347"/>
      <c r="E244" s="267"/>
      <c r="F244" s="268"/>
      <c r="G244" s="348"/>
      <c r="H244" s="348"/>
      <c r="I244" s="349"/>
      <c r="J244" s="349"/>
      <c r="K244" s="262"/>
      <c r="L244" s="350"/>
      <c r="M244" s="350"/>
      <c r="N244" s="228"/>
      <c r="O244" s="228"/>
      <c r="P244" s="350"/>
      <c r="Q244" s="350"/>
    </row>
    <row r="245" spans="1:17" s="351" customFormat="1" ht="15" customHeight="1" outlineLevel="1" x14ac:dyDescent="0.2">
      <c r="A245" s="346"/>
      <c r="B245" s="352"/>
      <c r="C245" s="353"/>
      <c r="D245" s="354"/>
      <c r="E245" s="318"/>
      <c r="F245" s="319"/>
      <c r="G245" s="355"/>
      <c r="H245" s="355"/>
      <c r="I245" s="356"/>
      <c r="J245" s="356"/>
      <c r="K245" s="227"/>
      <c r="L245" s="350"/>
      <c r="M245" s="350"/>
      <c r="N245" s="228"/>
      <c r="O245" s="228"/>
      <c r="P245" s="350"/>
      <c r="Q245" s="350"/>
    </row>
    <row r="246" spans="1:17" s="333" customFormat="1" ht="12.75" customHeight="1" outlineLevel="1" x14ac:dyDescent="0.2">
      <c r="A246" s="357" t="str">
        <f>CONCATENATE(C252," ) ",UPPER(D252),"")</f>
        <v>1400 ) KERTÉSZET</v>
      </c>
      <c r="B246" s="329"/>
      <c r="C246" s="280" t="s">
        <v>51</v>
      </c>
      <c r="D246" s="304"/>
      <c r="E246" s="325"/>
      <c r="F246" s="330"/>
      <c r="G246" s="331"/>
      <c r="H246" s="331"/>
      <c r="I246" s="332"/>
      <c r="J246" s="226"/>
      <c r="K246" s="227"/>
      <c r="L246" s="317"/>
      <c r="M246" s="317"/>
      <c r="N246" s="228"/>
      <c r="O246" s="228"/>
      <c r="P246" s="317"/>
      <c r="Q246" s="317"/>
    </row>
    <row r="247" spans="1:17" s="333" customFormat="1" outlineLevel="1" x14ac:dyDescent="0.2">
      <c r="A247" s="321">
        <v>1410</v>
      </c>
      <c r="B247" s="221" t="s">
        <v>64</v>
      </c>
      <c r="C247" s="289" t="str">
        <f>CONCATENATE(A$247,".",COUNTBLANK(A$250:A250))</f>
        <v>1410.1</v>
      </c>
      <c r="D247" s="334" t="s">
        <v>154</v>
      </c>
      <c r="E247" s="336">
        <v>1000</v>
      </c>
      <c r="F247" s="322" t="s">
        <v>29</v>
      </c>
      <c r="G247" s="284"/>
      <c r="H247" s="284"/>
      <c r="I247" s="285">
        <f>G247+H247</f>
        <v>0</v>
      </c>
      <c r="J247" s="225">
        <f>E247*I247/IF($M$3=2,Exch,1)</f>
        <v>0</v>
      </c>
      <c r="K247" s="227"/>
      <c r="L247" s="290"/>
      <c r="M247" s="290"/>
      <c r="N247" s="228"/>
      <c r="O247" s="228"/>
      <c r="P247" s="290"/>
      <c r="Q247" s="290"/>
    </row>
    <row r="248" spans="1:17" s="333" customFormat="1" outlineLevel="1" x14ac:dyDescent="0.2">
      <c r="A248" s="321"/>
      <c r="B248" s="221"/>
      <c r="C248" s="289"/>
      <c r="D248" s="388" t="s">
        <v>267</v>
      </c>
      <c r="E248" s="394">
        <v>1</v>
      </c>
      <c r="F248" s="395" t="s">
        <v>220</v>
      </c>
      <c r="G248" s="284"/>
      <c r="H248" s="284"/>
      <c r="I248" s="285"/>
      <c r="J248" s="225"/>
      <c r="K248" s="227"/>
      <c r="L248" s="290"/>
      <c r="M248" s="290"/>
      <c r="N248" s="228"/>
      <c r="O248" s="228"/>
      <c r="P248" s="290"/>
      <c r="Q248" s="290"/>
    </row>
    <row r="249" spans="1:17" s="333" customFormat="1" outlineLevel="1" x14ac:dyDescent="0.2">
      <c r="A249" s="321"/>
      <c r="B249" s="221"/>
      <c r="C249" s="289"/>
      <c r="D249" s="388" t="s">
        <v>268</v>
      </c>
      <c r="E249" s="394">
        <v>6</v>
      </c>
      <c r="F249" s="395" t="s">
        <v>52</v>
      </c>
      <c r="G249" s="284"/>
      <c r="H249" s="284"/>
      <c r="I249" s="285"/>
      <c r="J249" s="225"/>
      <c r="K249" s="227"/>
      <c r="L249" s="290"/>
      <c r="M249" s="290"/>
      <c r="N249" s="228"/>
      <c r="O249" s="228"/>
      <c r="P249" s="290"/>
      <c r="Q249" s="290"/>
    </row>
    <row r="250" spans="1:17" s="333" customFormat="1" outlineLevel="1" x14ac:dyDescent="0.2">
      <c r="A250" s="288"/>
      <c r="B250" s="221"/>
      <c r="C250" s="289" t="str">
        <f>CONCATENATE(A$247,".",COUNTBLANK(A$250:A251))</f>
        <v>1410.2</v>
      </c>
      <c r="D250" s="334" t="s">
        <v>159</v>
      </c>
      <c r="E250" s="336">
        <v>30</v>
      </c>
      <c r="F250" s="322" t="s">
        <v>52</v>
      </c>
      <c r="G250" s="284"/>
      <c r="H250" s="284"/>
      <c r="I250" s="285">
        <f>G250+H250</f>
        <v>0</v>
      </c>
      <c r="J250" s="225">
        <f>E250*I250/IF($M$3=2,Exch,1)</f>
        <v>0</v>
      </c>
      <c r="K250" s="227"/>
      <c r="L250" s="290"/>
      <c r="M250" s="290"/>
      <c r="N250" s="228"/>
      <c r="O250" s="228"/>
      <c r="P250" s="290"/>
      <c r="Q250" s="290"/>
    </row>
    <row r="251" spans="1:17" s="335" customFormat="1" ht="12.75" customHeight="1" outlineLevel="1" x14ac:dyDescent="0.2">
      <c r="A251" s="288"/>
      <c r="B251" s="221"/>
      <c r="C251" s="310"/>
      <c r="D251" s="311" t="str">
        <f>CONCATENATE(A247,". Subtotal ",C246)</f>
        <v>1410. Subtotal KERTÉSZET</v>
      </c>
      <c r="E251" s="312"/>
      <c r="F251" s="313"/>
      <c r="G251" s="314"/>
      <c r="H251" s="314"/>
      <c r="I251" s="328"/>
      <c r="J251" s="316">
        <f>SUBTOTAL(9,J247:J250)</f>
        <v>0</v>
      </c>
      <c r="K251" s="227"/>
      <c r="L251" s="317"/>
      <c r="M251" s="317"/>
      <c r="N251" s="228"/>
      <c r="O251" s="228"/>
      <c r="P251" s="317"/>
      <c r="Q251" s="317"/>
    </row>
    <row r="252" spans="1:17" s="333" customFormat="1" ht="15" customHeight="1" x14ac:dyDescent="0.2">
      <c r="A252" s="288"/>
      <c r="B252" s="338"/>
      <c r="C252" s="339">
        <v>1400</v>
      </c>
      <c r="D252" s="340" t="s">
        <v>81</v>
      </c>
      <c r="E252" s="294"/>
      <c r="F252" s="294"/>
      <c r="G252" s="341"/>
      <c r="H252" s="341"/>
      <c r="I252" s="342" t="str">
        <f>IF($M$3=2,"EUR","HUF")</f>
        <v>HUF</v>
      </c>
      <c r="J252" s="343">
        <f>J251</f>
        <v>0</v>
      </c>
      <c r="K252" s="227"/>
      <c r="L252" s="344"/>
      <c r="M252" s="344"/>
      <c r="N252" s="228"/>
      <c r="O252" s="228"/>
      <c r="P252" s="344"/>
      <c r="Q252" s="344"/>
    </row>
    <row r="253" spans="1:17" s="333" customFormat="1" ht="6.75" customHeight="1" x14ac:dyDescent="0.2">
      <c r="A253" s="339"/>
      <c r="B253" s="338"/>
      <c r="C253" s="339"/>
      <c r="D253" s="340"/>
      <c r="E253" s="294"/>
      <c r="F253" s="294"/>
      <c r="G253" s="341"/>
      <c r="H253" s="341"/>
      <c r="I253" s="342"/>
      <c r="J253" s="343"/>
      <c r="K253" s="227"/>
      <c r="L253" s="344"/>
      <c r="M253" s="344"/>
      <c r="N253" s="228"/>
      <c r="O253" s="228"/>
      <c r="P253" s="344"/>
      <c r="Q253" s="344"/>
    </row>
    <row r="254" spans="1:17" s="351" customFormat="1" ht="15" customHeight="1" outlineLevel="1" x14ac:dyDescent="0.2">
      <c r="A254" s="339"/>
      <c r="B254" s="352"/>
      <c r="C254" s="353"/>
      <c r="D254" s="354"/>
      <c r="E254" s="318"/>
      <c r="F254" s="319"/>
      <c r="G254" s="355"/>
      <c r="H254" s="355"/>
      <c r="I254" s="356"/>
      <c r="J254" s="356"/>
      <c r="K254" s="227"/>
      <c r="L254" s="350"/>
      <c r="M254" s="350"/>
      <c r="N254" s="228"/>
      <c r="O254" s="228"/>
      <c r="P254" s="350"/>
      <c r="Q254" s="350"/>
    </row>
    <row r="255" spans="1:17" s="333" customFormat="1" ht="12.75" customHeight="1" outlineLevel="1" x14ac:dyDescent="0.2">
      <c r="A255" s="357" t="str">
        <f>CONCATENATE(C263," ) ",UPPER(D263),"")</f>
        <v>1500 ) KÖZMŰVEK</v>
      </c>
      <c r="B255" s="329"/>
      <c r="C255" s="280" t="s">
        <v>105</v>
      </c>
      <c r="D255" s="304"/>
      <c r="E255" s="325"/>
      <c r="F255" s="330"/>
      <c r="G255" s="331"/>
      <c r="H255" s="331"/>
      <c r="I255" s="332"/>
      <c r="J255" s="226"/>
      <c r="K255" s="227"/>
      <c r="L255" s="317"/>
      <c r="M255" s="317"/>
      <c r="N255" s="228"/>
      <c r="O255" s="228"/>
      <c r="P255" s="317"/>
      <c r="Q255" s="317"/>
    </row>
    <row r="256" spans="1:17" s="333" customFormat="1" outlineLevel="1" x14ac:dyDescent="0.2">
      <c r="A256" s="321">
        <v>1510</v>
      </c>
      <c r="B256" s="221" t="s">
        <v>64</v>
      </c>
      <c r="C256" s="289" t="str">
        <f>CONCATENATE(A$256,".",COUNTBLANK(A$257:A257))</f>
        <v>1510.1</v>
      </c>
      <c r="D256" s="334" t="s">
        <v>109</v>
      </c>
      <c r="E256" s="336">
        <v>1</v>
      </c>
      <c r="F256" s="322" t="s">
        <v>59</v>
      </c>
      <c r="G256" s="284"/>
      <c r="H256" s="284"/>
      <c r="I256" s="285">
        <f>G256+H256</f>
        <v>0</v>
      </c>
      <c r="J256" s="225">
        <f t="shared" ref="J256:J261" si="54">E256*I256/IF($M$3=2,Exch,1)</f>
        <v>0</v>
      </c>
      <c r="K256" s="227"/>
      <c r="L256" s="290"/>
      <c r="M256" s="290"/>
      <c r="N256" s="228"/>
      <c r="O256" s="228"/>
      <c r="P256" s="290"/>
      <c r="Q256" s="290"/>
    </row>
    <row r="257" spans="1:17" s="333" customFormat="1" outlineLevel="1" x14ac:dyDescent="0.2">
      <c r="A257" s="288"/>
      <c r="B257" s="221" t="s">
        <v>64</v>
      </c>
      <c r="C257" s="289" t="str">
        <f>CONCATENATE(A$256,".",COUNTBLANK(A$257:A258))</f>
        <v>1510.2</v>
      </c>
      <c r="D257" s="334" t="s">
        <v>110</v>
      </c>
      <c r="E257" s="336">
        <v>1</v>
      </c>
      <c r="F257" s="322" t="s">
        <v>59</v>
      </c>
      <c r="G257" s="284"/>
      <c r="H257" s="284"/>
      <c r="I257" s="285">
        <f t="shared" ref="I257:I261" si="55">G257+H257</f>
        <v>0</v>
      </c>
      <c r="J257" s="225">
        <f t="shared" si="54"/>
        <v>0</v>
      </c>
      <c r="K257" s="227"/>
      <c r="L257" s="290"/>
      <c r="M257" s="290"/>
      <c r="N257" s="228"/>
      <c r="O257" s="228"/>
      <c r="P257" s="290"/>
      <c r="Q257" s="290"/>
    </row>
    <row r="258" spans="1:17" s="333" customFormat="1" outlineLevel="1" x14ac:dyDescent="0.2">
      <c r="A258" s="288"/>
      <c r="B258" s="221" t="s">
        <v>64</v>
      </c>
      <c r="C258" s="289" t="str">
        <f>CONCATENATE(A$256,".",COUNTBLANK(A$257:A259))</f>
        <v>1510.3</v>
      </c>
      <c r="D258" s="334" t="s">
        <v>232</v>
      </c>
      <c r="E258" s="336">
        <v>1</v>
      </c>
      <c r="F258" s="322" t="s">
        <v>59</v>
      </c>
      <c r="G258" s="284"/>
      <c r="H258" s="284"/>
      <c r="I258" s="285">
        <f t="shared" si="55"/>
        <v>0</v>
      </c>
      <c r="J258" s="225">
        <f t="shared" si="54"/>
        <v>0</v>
      </c>
      <c r="K258" s="227"/>
      <c r="L258" s="290"/>
      <c r="M258" s="290"/>
      <c r="N258" s="228"/>
      <c r="O258" s="228"/>
      <c r="P258" s="290"/>
      <c r="Q258" s="290"/>
    </row>
    <row r="259" spans="1:17" s="333" customFormat="1" outlineLevel="1" x14ac:dyDescent="0.2">
      <c r="A259" s="288"/>
      <c r="B259" s="221" t="s">
        <v>64</v>
      </c>
      <c r="C259" s="289" t="str">
        <f>CONCATENATE(A$256,".",COUNTBLANK(A$257:A262))</f>
        <v>1510.6</v>
      </c>
      <c r="D259" s="334" t="s">
        <v>111</v>
      </c>
      <c r="E259" s="336">
        <v>1</v>
      </c>
      <c r="F259" s="322" t="s">
        <v>59</v>
      </c>
      <c r="G259" s="284"/>
      <c r="H259" s="284"/>
      <c r="I259" s="285">
        <f t="shared" si="55"/>
        <v>0</v>
      </c>
      <c r="J259" s="225">
        <f t="shared" si="54"/>
        <v>0</v>
      </c>
      <c r="K259" s="227"/>
      <c r="L259" s="290"/>
      <c r="M259" s="290"/>
      <c r="N259" s="228"/>
      <c r="O259" s="228"/>
      <c r="P259" s="290"/>
      <c r="Q259" s="290"/>
    </row>
    <row r="260" spans="1:17" s="333" customFormat="1" ht="38.25" outlineLevel="1" x14ac:dyDescent="0.2">
      <c r="A260" s="288"/>
      <c r="B260" s="221"/>
      <c r="C260" s="289" t="s">
        <v>240</v>
      </c>
      <c r="D260" s="334" t="s">
        <v>250</v>
      </c>
      <c r="E260" s="367">
        <v>3</v>
      </c>
      <c r="F260" s="323" t="s">
        <v>52</v>
      </c>
      <c r="G260" s="324"/>
      <c r="H260" s="324"/>
      <c r="I260" s="332">
        <f t="shared" si="55"/>
        <v>0</v>
      </c>
      <c r="J260" s="225">
        <f t="shared" si="54"/>
        <v>0</v>
      </c>
      <c r="K260" s="227"/>
      <c r="L260" s="290"/>
      <c r="M260" s="290"/>
      <c r="N260" s="228"/>
      <c r="O260" s="228"/>
      <c r="P260" s="290"/>
      <c r="Q260" s="290"/>
    </row>
    <row r="261" spans="1:17" s="333" customFormat="1" ht="25.5" outlineLevel="1" x14ac:dyDescent="0.2">
      <c r="A261" s="288"/>
      <c r="B261" s="221"/>
      <c r="C261" s="289" t="s">
        <v>241</v>
      </c>
      <c r="D261" s="334" t="s">
        <v>242</v>
      </c>
      <c r="E261" s="367">
        <v>1</v>
      </c>
      <c r="F261" s="323" t="s">
        <v>59</v>
      </c>
      <c r="G261" s="324"/>
      <c r="H261" s="324"/>
      <c r="I261" s="332">
        <f t="shared" si="55"/>
        <v>0</v>
      </c>
      <c r="J261" s="225">
        <f t="shared" si="54"/>
        <v>0</v>
      </c>
      <c r="K261" s="227"/>
      <c r="L261" s="290"/>
      <c r="M261" s="290"/>
      <c r="N261" s="228"/>
      <c r="O261" s="228"/>
      <c r="P261" s="290"/>
      <c r="Q261" s="290"/>
    </row>
    <row r="262" spans="1:17" s="335" customFormat="1" ht="12.75" customHeight="1" outlineLevel="1" x14ac:dyDescent="0.2">
      <c r="A262" s="288"/>
      <c r="B262" s="221"/>
      <c r="C262" s="310"/>
      <c r="D262" s="311" t="str">
        <f>CONCATENATE(A256,". Subtotal ",C255)</f>
        <v>1510. Subtotal Közművek</v>
      </c>
      <c r="E262" s="312"/>
      <c r="F262" s="313"/>
      <c r="G262" s="314"/>
      <c r="H262" s="314"/>
      <c r="I262" s="328"/>
      <c r="J262" s="316">
        <f>SUM(J256:J261)</f>
        <v>0</v>
      </c>
      <c r="K262" s="227"/>
      <c r="L262" s="317"/>
      <c r="M262" s="317"/>
      <c r="N262" s="228"/>
      <c r="O262" s="228"/>
      <c r="P262" s="317"/>
      <c r="Q262" s="317"/>
    </row>
    <row r="263" spans="1:17" s="301" customFormat="1" x14ac:dyDescent="0.2">
      <c r="A263" s="288"/>
      <c r="B263" s="292"/>
      <c r="C263" s="291">
        <v>1500</v>
      </c>
      <c r="D263" s="293" t="s">
        <v>105</v>
      </c>
      <c r="E263" s="294"/>
      <c r="F263" s="294"/>
      <c r="G263" s="295"/>
      <c r="H263" s="295"/>
      <c r="I263" s="296" t="str">
        <f>IF($M$3=2,"EUR","HUF")</f>
        <v>HUF</v>
      </c>
      <c r="J263" s="297">
        <f>J262</f>
        <v>0</v>
      </c>
      <c r="K263" s="227"/>
      <c r="L263" s="298"/>
      <c r="M263" s="298"/>
      <c r="N263" s="228"/>
      <c r="O263" s="228"/>
      <c r="P263" s="298"/>
      <c r="Q263" s="298"/>
    </row>
    <row r="264" spans="1:17" s="301" customFormat="1" ht="15" customHeight="1" x14ac:dyDescent="0.2">
      <c r="A264" s="291"/>
      <c r="B264" s="292"/>
      <c r="C264" s="291"/>
      <c r="D264" s="293"/>
      <c r="E264" s="294"/>
      <c r="F264" s="294"/>
      <c r="G264" s="295"/>
      <c r="H264" s="295"/>
      <c r="I264" s="296"/>
      <c r="J264" s="297"/>
      <c r="K264" s="227"/>
      <c r="L264" s="298"/>
      <c r="M264" s="298"/>
      <c r="N264" s="228"/>
      <c r="O264" s="228"/>
      <c r="P264" s="298"/>
      <c r="Q264" s="298"/>
    </row>
    <row r="265" spans="1:17" s="301" customFormat="1" ht="15" customHeight="1" x14ac:dyDescent="0.2">
      <c r="A265" s="291"/>
      <c r="B265" s="292"/>
      <c r="C265" s="291"/>
      <c r="D265" s="293"/>
      <c r="E265" s="294"/>
      <c r="F265" s="294"/>
      <c r="G265" s="295"/>
      <c r="H265" s="295"/>
      <c r="I265" s="296"/>
      <c r="J265" s="297"/>
      <c r="K265" s="227"/>
      <c r="L265" s="298"/>
      <c r="M265" s="298"/>
      <c r="N265" s="228"/>
      <c r="O265" s="228"/>
      <c r="P265" s="298"/>
      <c r="Q265" s="298"/>
    </row>
    <row r="266" spans="1:17" s="263" customFormat="1" ht="6.75" customHeight="1" x14ac:dyDescent="0.2">
      <c r="A266" s="291"/>
      <c r="B266" s="265"/>
      <c r="C266" s="264"/>
      <c r="D266" s="266"/>
      <c r="E266" s="267"/>
      <c r="F266" s="268"/>
      <c r="G266" s="269"/>
      <c r="H266" s="269"/>
      <c r="I266" s="270"/>
      <c r="J266" s="270"/>
      <c r="K266" s="262"/>
      <c r="L266" s="302"/>
      <c r="M266" s="302"/>
      <c r="N266" s="228"/>
      <c r="O266" s="228"/>
      <c r="P266" s="302"/>
      <c r="Q266" s="302"/>
    </row>
    <row r="267" spans="1:17" s="263" customFormat="1" ht="15" customHeight="1" outlineLevel="1" x14ac:dyDescent="0.2">
      <c r="A267" s="264"/>
      <c r="B267" s="272"/>
      <c r="C267" s="273"/>
      <c r="D267" s="274"/>
      <c r="E267" s="318"/>
      <c r="F267" s="319"/>
      <c r="G267" s="277"/>
      <c r="H267" s="277"/>
      <c r="I267" s="278"/>
      <c r="J267" s="278"/>
      <c r="K267" s="227"/>
      <c r="L267" s="302"/>
      <c r="M267" s="302"/>
      <c r="N267" s="228"/>
      <c r="O267" s="228"/>
      <c r="P267" s="302"/>
      <c r="Q267" s="302"/>
    </row>
    <row r="268" spans="1:17" s="333" customFormat="1" ht="12.75" customHeight="1" outlineLevel="1" x14ac:dyDescent="0.2">
      <c r="A268" s="271" t="str">
        <f>CONCATENATE(C280," ) ",UPPER(D280),"")</f>
        <v>1600 ) EGYÉB MUNKÁK</v>
      </c>
      <c r="B268" s="329"/>
      <c r="C268" s="280" t="s">
        <v>63</v>
      </c>
      <c r="D268" s="304"/>
      <c r="E268" s="325"/>
      <c r="F268" s="330"/>
      <c r="G268" s="331"/>
      <c r="H268" s="331"/>
      <c r="I268" s="332"/>
      <c r="J268" s="226"/>
      <c r="K268" s="227"/>
      <c r="L268" s="317"/>
      <c r="M268" s="317"/>
      <c r="N268" s="228"/>
      <c r="O268" s="228"/>
      <c r="P268" s="317"/>
      <c r="Q268" s="317"/>
    </row>
    <row r="269" spans="1:17" s="333" customFormat="1" outlineLevel="1" x14ac:dyDescent="0.2">
      <c r="A269" s="321">
        <v>1610</v>
      </c>
      <c r="B269" s="221" t="s">
        <v>64</v>
      </c>
      <c r="C269" s="289" t="str">
        <f>CONCATENATE(A$269,".",COUNTBLANK(A$269:A269)+1)</f>
        <v>1610.1</v>
      </c>
      <c r="D269" s="334" t="s">
        <v>104</v>
      </c>
      <c r="E269" s="282">
        <v>46</v>
      </c>
      <c r="F269" s="283" t="s">
        <v>52</v>
      </c>
      <c r="G269" s="285"/>
      <c r="H269" s="285"/>
      <c r="I269" s="285">
        <f t="shared" ref="I269:I274" si="56">G269+H269</f>
        <v>0</v>
      </c>
      <c r="J269" s="225">
        <f t="shared" ref="J269:J274" si="57">E269*I269/IF($M$3=2,Exch,1)</f>
        <v>0</v>
      </c>
      <c r="K269" s="227"/>
      <c r="L269" s="290"/>
      <c r="M269" s="290"/>
      <c r="N269" s="228"/>
      <c r="O269" s="228"/>
      <c r="P269" s="290"/>
      <c r="Q269" s="290"/>
    </row>
    <row r="270" spans="1:17" s="333" customFormat="1" ht="25.5" outlineLevel="1" x14ac:dyDescent="0.2">
      <c r="A270" s="288"/>
      <c r="B270" s="221" t="s">
        <v>113</v>
      </c>
      <c r="C270" s="289" t="str">
        <f>CONCATENATE(A$269,".",COUNTBLANK(A$269:A270)+1)</f>
        <v>1610.2</v>
      </c>
      <c r="D270" s="199" t="s">
        <v>270</v>
      </c>
      <c r="E270" s="282">
        <v>67</v>
      </c>
      <c r="F270" s="283" t="s">
        <v>52</v>
      </c>
      <c r="G270" s="285"/>
      <c r="H270" s="285"/>
      <c r="I270" s="285">
        <f t="shared" si="56"/>
        <v>0</v>
      </c>
      <c r="J270" s="225">
        <f t="shared" si="57"/>
        <v>0</v>
      </c>
      <c r="K270" s="227"/>
      <c r="L270" s="290"/>
      <c r="M270" s="290"/>
      <c r="N270" s="228"/>
      <c r="O270" s="228"/>
      <c r="P270" s="290"/>
      <c r="Q270" s="290"/>
    </row>
    <row r="271" spans="1:17" s="333" customFormat="1" outlineLevel="1" x14ac:dyDescent="0.2">
      <c r="A271" s="288"/>
      <c r="B271" s="221" t="s">
        <v>64</v>
      </c>
      <c r="C271" s="289" t="s">
        <v>206</v>
      </c>
      <c r="D271" s="334" t="s">
        <v>207</v>
      </c>
      <c r="E271" s="282">
        <v>5</v>
      </c>
      <c r="F271" s="283" t="s">
        <v>52</v>
      </c>
      <c r="G271" s="285"/>
      <c r="H271" s="285"/>
      <c r="I271" s="285">
        <f t="shared" si="56"/>
        <v>0</v>
      </c>
      <c r="J271" s="225">
        <f t="shared" si="57"/>
        <v>0</v>
      </c>
      <c r="K271" s="227"/>
      <c r="L271" s="290"/>
      <c r="M271" s="290"/>
      <c r="N271" s="228"/>
      <c r="O271" s="228"/>
      <c r="P271" s="290"/>
      <c r="Q271" s="290"/>
    </row>
    <row r="272" spans="1:17" s="333" customFormat="1" outlineLevel="1" x14ac:dyDescent="0.2">
      <c r="A272" s="288"/>
      <c r="B272" s="221" t="s">
        <v>64</v>
      </c>
      <c r="C272" s="289" t="s">
        <v>208</v>
      </c>
      <c r="D272" s="334" t="s">
        <v>210</v>
      </c>
      <c r="E272" s="282">
        <v>30</v>
      </c>
      <c r="F272" s="283" t="s">
        <v>52</v>
      </c>
      <c r="G272" s="285"/>
      <c r="H272" s="285"/>
      <c r="I272" s="285">
        <f t="shared" si="56"/>
        <v>0</v>
      </c>
      <c r="J272" s="225">
        <f t="shared" si="57"/>
        <v>0</v>
      </c>
      <c r="K272" s="227"/>
      <c r="L272" s="290"/>
      <c r="M272" s="290"/>
      <c r="N272" s="228"/>
      <c r="O272" s="228"/>
      <c r="P272" s="290"/>
      <c r="Q272" s="290"/>
    </row>
    <row r="273" spans="1:17" s="333" customFormat="1" outlineLevel="1" x14ac:dyDescent="0.2">
      <c r="A273" s="288"/>
      <c r="B273" s="221" t="s">
        <v>64</v>
      </c>
      <c r="C273" s="289" t="s">
        <v>209</v>
      </c>
      <c r="D273" s="361" t="s">
        <v>211</v>
      </c>
      <c r="E273" s="336">
        <v>2</v>
      </c>
      <c r="F273" s="322" t="s">
        <v>52</v>
      </c>
      <c r="G273" s="285"/>
      <c r="H273" s="285"/>
      <c r="I273" s="285">
        <f t="shared" si="56"/>
        <v>0</v>
      </c>
      <c r="J273" s="225">
        <f t="shared" si="57"/>
        <v>0</v>
      </c>
      <c r="K273" s="227"/>
      <c r="L273" s="290"/>
      <c r="M273" s="290"/>
      <c r="N273" s="228"/>
      <c r="O273" s="228"/>
      <c r="P273" s="290"/>
      <c r="Q273" s="290"/>
    </row>
    <row r="274" spans="1:17" s="333" customFormat="1" outlineLevel="1" x14ac:dyDescent="0.2">
      <c r="A274" s="288"/>
      <c r="B274" s="221" t="s">
        <v>64</v>
      </c>
      <c r="C274" s="289" t="s">
        <v>218</v>
      </c>
      <c r="D274" s="361" t="s">
        <v>219</v>
      </c>
      <c r="E274" s="336">
        <v>100</v>
      </c>
      <c r="F274" s="322" t="s">
        <v>52</v>
      </c>
      <c r="G274" s="285"/>
      <c r="H274" s="285"/>
      <c r="I274" s="285">
        <f t="shared" si="56"/>
        <v>0</v>
      </c>
      <c r="J274" s="225">
        <f t="shared" si="57"/>
        <v>0</v>
      </c>
      <c r="K274" s="227"/>
      <c r="L274" s="290"/>
      <c r="M274" s="290"/>
      <c r="N274" s="228"/>
      <c r="O274" s="228"/>
      <c r="P274" s="290"/>
      <c r="Q274" s="290"/>
    </row>
    <row r="275" spans="1:17" s="335" customFormat="1" ht="12.75" customHeight="1" outlineLevel="1" x14ac:dyDescent="0.2">
      <c r="A275" s="288"/>
      <c r="B275" s="221"/>
      <c r="C275" s="310"/>
      <c r="D275" s="311" t="str">
        <f>CONCATENATE(A269,". Subtotal ",C268)</f>
        <v>1610. Subtotal Beépített bútor</v>
      </c>
      <c r="E275" s="312"/>
      <c r="F275" s="313"/>
      <c r="G275" s="314"/>
      <c r="H275" s="314"/>
      <c r="I275" s="328"/>
      <c r="J275" s="316">
        <f>SUM(J269:J274)</f>
        <v>0</v>
      </c>
      <c r="K275" s="227"/>
      <c r="L275" s="317"/>
      <c r="M275" s="317"/>
      <c r="N275" s="228"/>
      <c r="O275" s="228"/>
      <c r="P275" s="317"/>
      <c r="Q275" s="317"/>
    </row>
    <row r="276" spans="1:17" s="333" customFormat="1" ht="12.75" customHeight="1" outlineLevel="1" x14ac:dyDescent="0.2">
      <c r="A276" s="288"/>
      <c r="B276" s="329"/>
      <c r="C276" s="280" t="s">
        <v>152</v>
      </c>
      <c r="D276" s="304"/>
      <c r="E276" s="325"/>
      <c r="F276" s="330"/>
      <c r="G276" s="331"/>
      <c r="H276" s="331"/>
      <c r="I276" s="332"/>
      <c r="J276" s="226"/>
      <c r="K276" s="227"/>
      <c r="L276" s="317"/>
      <c r="M276" s="317"/>
      <c r="N276" s="228"/>
      <c r="O276" s="228"/>
      <c r="P276" s="317"/>
      <c r="Q276" s="317"/>
    </row>
    <row r="277" spans="1:17" s="333" customFormat="1" outlineLevel="1" x14ac:dyDescent="0.2">
      <c r="A277" s="321" t="s">
        <v>163</v>
      </c>
      <c r="B277" s="221"/>
      <c r="C277" s="289"/>
      <c r="D277" s="334" t="s">
        <v>151</v>
      </c>
      <c r="E277" s="282">
        <v>240</v>
      </c>
      <c r="F277" s="283" t="s">
        <v>29</v>
      </c>
      <c r="G277" s="285"/>
      <c r="H277" s="285"/>
      <c r="I277" s="285">
        <f>G277+H277</f>
        <v>0</v>
      </c>
      <c r="J277" s="225">
        <f>E277*I277/IF($M$3=2,Exch,1)</f>
        <v>0</v>
      </c>
      <c r="K277" s="227"/>
      <c r="L277" s="290"/>
      <c r="M277" s="290"/>
      <c r="N277" s="228"/>
      <c r="O277" s="228"/>
      <c r="P277" s="290"/>
      <c r="Q277" s="290"/>
    </row>
    <row r="278" spans="1:17" s="333" customFormat="1" outlineLevel="1" x14ac:dyDescent="0.2">
      <c r="A278" s="288"/>
      <c r="B278" s="221"/>
      <c r="C278" s="289"/>
      <c r="D278" s="334" t="s">
        <v>150</v>
      </c>
      <c r="E278" s="282">
        <v>1</v>
      </c>
      <c r="F278" s="283" t="s">
        <v>59</v>
      </c>
      <c r="G278" s="284"/>
      <c r="H278" s="284"/>
      <c r="I278" s="285">
        <f>G278+H278</f>
        <v>0</v>
      </c>
      <c r="J278" s="225">
        <f>E278*I278/IF($M$3=2,Exch,1)</f>
        <v>0</v>
      </c>
      <c r="K278" s="227"/>
      <c r="L278" s="290"/>
      <c r="M278" s="290"/>
      <c r="N278" s="228"/>
      <c r="O278" s="228"/>
      <c r="P278" s="290"/>
      <c r="Q278" s="290"/>
    </row>
    <row r="279" spans="1:17" s="333" customFormat="1" outlineLevel="1" x14ac:dyDescent="0.2">
      <c r="A279" s="288"/>
      <c r="B279" s="221"/>
      <c r="C279" s="310"/>
      <c r="D279" s="311" t="str">
        <f>CONCATENATE(A277,". Subtotal ",C276)</f>
        <v>KO. Subtotal 200 adagos melegítőkonyha felújítás</v>
      </c>
      <c r="E279" s="312"/>
      <c r="F279" s="313"/>
      <c r="G279" s="314"/>
      <c r="H279" s="314"/>
      <c r="I279" s="328"/>
      <c r="J279" s="316">
        <f>SUBTOTAL(9,J277:J278)</f>
        <v>0</v>
      </c>
      <c r="K279" s="227"/>
      <c r="L279" s="227"/>
      <c r="M279" s="228"/>
      <c r="N279" s="228"/>
      <c r="O279" s="368"/>
      <c r="P279" s="363"/>
      <c r="Q279" s="363"/>
    </row>
    <row r="280" spans="1:17" s="301" customFormat="1" ht="15" customHeight="1" x14ac:dyDescent="0.2">
      <c r="A280" s="288"/>
      <c r="B280" s="292"/>
      <c r="C280" s="291">
        <v>1600</v>
      </c>
      <c r="D280" s="293" t="s">
        <v>35</v>
      </c>
      <c r="E280" s="294"/>
      <c r="F280" s="294"/>
      <c r="G280" s="295"/>
      <c r="H280" s="295"/>
      <c r="I280" s="296" t="str">
        <f>IF($M$3=2,"EUR","HUF")</f>
        <v>HUF</v>
      </c>
      <c r="J280" s="297">
        <f>J275+J279</f>
        <v>0</v>
      </c>
      <c r="K280" s="227"/>
      <c r="L280" s="290"/>
      <c r="M280" s="290"/>
      <c r="N280" s="228"/>
      <c r="O280" s="368"/>
      <c r="P280" s="369"/>
      <c r="Q280" s="369"/>
    </row>
    <row r="281" spans="1:17" s="263" customFormat="1" ht="6.6" customHeight="1" x14ac:dyDescent="0.2">
      <c r="A281" s="291"/>
      <c r="B281" s="265"/>
      <c r="C281" s="264"/>
      <c r="D281" s="266"/>
      <c r="E281" s="267"/>
      <c r="F281" s="268"/>
      <c r="G281" s="269"/>
      <c r="H281" s="269"/>
      <c r="I281" s="270"/>
      <c r="J281" s="270"/>
      <c r="K281" s="262"/>
      <c r="L281" s="290"/>
      <c r="M281" s="290"/>
      <c r="N281" s="228"/>
      <c r="O281" s="368"/>
      <c r="P281" s="370"/>
      <c r="Q281" s="370"/>
    </row>
    <row r="282" spans="1:17" x14ac:dyDescent="0.2">
      <c r="A282" s="264"/>
      <c r="L282" s="290"/>
      <c r="M282" s="290"/>
      <c r="N282" s="228"/>
      <c r="O282" s="368"/>
      <c r="P282" s="229"/>
      <c r="Q282" s="229"/>
    </row>
    <row r="283" spans="1:17" x14ac:dyDescent="0.2">
      <c r="D283" s="378" t="s">
        <v>39</v>
      </c>
      <c r="E283" s="379"/>
      <c r="F283" s="379"/>
      <c r="G283" s="378"/>
      <c r="H283" s="378"/>
      <c r="I283" s="380" t="str">
        <f>IF($M$3=2,"EUR","HUF")</f>
        <v>HUF</v>
      </c>
      <c r="J283" s="381">
        <f>J280+J243+J234+J203+J165+J155+J124+J99+J79+J66+J53+J37+J10+J252+J85+J263</f>
        <v>0</v>
      </c>
      <c r="L283" s="290"/>
      <c r="M283" s="290"/>
      <c r="N283" s="228"/>
      <c r="O283" s="368"/>
      <c r="P283" s="229"/>
      <c r="Q283" s="229"/>
    </row>
    <row r="284" spans="1:17" x14ac:dyDescent="0.2">
      <c r="L284" s="382"/>
      <c r="M284" s="382"/>
      <c r="N284" s="228"/>
      <c r="O284" s="368"/>
      <c r="P284" s="230"/>
      <c r="Q284" s="230"/>
    </row>
    <row r="293" spans="12:12" x14ac:dyDescent="0.2">
      <c r="L293" s="383"/>
    </row>
    <row r="294" spans="12:12" x14ac:dyDescent="0.2">
      <c r="L294" s="384"/>
    </row>
    <row r="295" spans="12:12" x14ac:dyDescent="0.2">
      <c r="L295" s="385"/>
    </row>
  </sheetData>
  <autoFilter ref="A5:J283"/>
  <mergeCells count="1">
    <mergeCell ref="A2:E2"/>
  </mergeCells>
  <dataValidations count="2">
    <dataValidation type="list" allowBlank="1" showInputMessage="1" showErrorMessage="1" sqref="B275:B1048576 B1:B82 B84:B273">
      <formula1>#REF!</formula1>
    </dataValidation>
    <dataValidation type="list" allowBlank="1" showInputMessage="1" showErrorMessage="1" sqref="B83 B274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r:id="rId1"/>
  <headerFooter alignWithMargins="0">
    <oddFooter xml:space="preserve">&amp;C&amp;F&amp;R&amp;"Arial,Félkövér"&amp;14Page #&amp;P&amp;"Arial,Normál"&amp;10
&amp;D&amp;T
</oddFooter>
  </headerFooter>
  <rowBreaks count="3" manualBreakCount="3">
    <brk id="86" max="9" man="1"/>
    <brk id="173" max="9" man="1"/>
    <brk id="263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 sizeWithCells="1">
                  <from>
                    <xdr:col>3</xdr:col>
                    <xdr:colOff>2724150</xdr:colOff>
                    <xdr:row>0</xdr:row>
                    <xdr:rowOff>828675</xdr:rowOff>
                  </from>
                  <to>
                    <xdr:col>3</xdr:col>
                    <xdr:colOff>3257550</xdr:colOff>
                    <xdr:row>0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 sizeWithCells="1">
                  <from>
                    <xdr:col>3</xdr:col>
                    <xdr:colOff>2133600</xdr:colOff>
                    <xdr:row>0</xdr:row>
                    <xdr:rowOff>828675</xdr:rowOff>
                  </from>
                  <to>
                    <xdr:col>3</xdr:col>
                    <xdr:colOff>2466975</xdr:colOff>
                    <xdr:row>0</xdr:row>
                    <xdr:rowOff>981075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XCN39"/>
  <sheetViews>
    <sheetView defaultGridColor="0" view="pageBreakPreview" colorId="22" zoomScaleNormal="100" zoomScaleSheetLayoutView="100" workbookViewId="0">
      <selection activeCell="D33" sqref="D33"/>
    </sheetView>
  </sheetViews>
  <sheetFormatPr defaultColWidth="10" defaultRowHeight="12.75" outlineLevelRow="1" x14ac:dyDescent="0.2"/>
  <cols>
    <col min="1" max="1" width="8" style="203" customWidth="1"/>
    <col min="2" max="2" width="17.375" style="204" customWidth="1"/>
    <col min="3" max="3" width="5.625" style="205" customWidth="1"/>
    <col min="4" max="4" width="48.125" style="163" customWidth="1"/>
    <col min="5" max="5" width="9.625" style="205" customWidth="1"/>
    <col min="6" max="6" width="8.875" style="206" bestFit="1" customWidth="1"/>
    <col min="7" max="7" width="9.75" style="205" bestFit="1" customWidth="1"/>
    <col min="8" max="8" width="9.125" style="205" bestFit="1" customWidth="1"/>
    <col min="9" max="9" width="9.125" style="207" bestFit="1" customWidth="1"/>
    <col min="10" max="10" width="12" style="208" customWidth="1"/>
    <col min="11" max="11" width="12.375" style="31" customWidth="1"/>
    <col min="12" max="12" width="10.625" style="31" customWidth="1"/>
    <col min="13" max="13" width="9.625" style="28" bestFit="1" customWidth="1"/>
    <col min="14" max="14" width="11.625" style="28" customWidth="1"/>
    <col min="15" max="15" width="10" style="17" customWidth="1"/>
    <col min="16" max="253" width="10" style="7"/>
    <col min="254" max="254" width="4" style="7" customWidth="1"/>
    <col min="255" max="255" width="5.625" style="7" customWidth="1"/>
    <col min="256" max="256" width="54.875" style="7" customWidth="1"/>
    <col min="257" max="257" width="5.625" style="7" customWidth="1"/>
    <col min="258" max="258" width="6.375" style="7" customWidth="1"/>
    <col min="259" max="259" width="9.625" style="7" customWidth="1"/>
    <col min="260" max="260" width="0" style="7" hidden="1" customWidth="1"/>
    <col min="261" max="262" width="12.375" style="7" customWidth="1"/>
    <col min="263" max="263" width="3.875" style="7" customWidth="1"/>
    <col min="264" max="264" width="4.875" style="7" customWidth="1"/>
    <col min="265" max="265" width="11.625" style="7" customWidth="1"/>
    <col min="266" max="266" width="10" style="7" customWidth="1"/>
    <col min="267" max="267" width="4" style="7" customWidth="1"/>
    <col min="268" max="268" width="4.875" style="7" customWidth="1"/>
    <col min="269" max="269" width="4.375" style="7" customWidth="1"/>
    <col min="270" max="270" width="4.125" style="7" customWidth="1"/>
    <col min="271" max="271" width="3.875" style="7" customWidth="1"/>
    <col min="272" max="509" width="10" style="7"/>
    <col min="510" max="510" width="4" style="7" customWidth="1"/>
    <col min="511" max="511" width="5.625" style="7" customWidth="1"/>
    <col min="512" max="512" width="54.875" style="7" customWidth="1"/>
    <col min="513" max="513" width="5.625" style="7" customWidth="1"/>
    <col min="514" max="514" width="6.375" style="7" customWidth="1"/>
    <col min="515" max="515" width="9.625" style="7" customWidth="1"/>
    <col min="516" max="516" width="0" style="7" hidden="1" customWidth="1"/>
    <col min="517" max="518" width="12.375" style="7" customWidth="1"/>
    <col min="519" max="519" width="3.875" style="7" customWidth="1"/>
    <col min="520" max="520" width="4.875" style="7" customWidth="1"/>
    <col min="521" max="521" width="11.625" style="7" customWidth="1"/>
    <col min="522" max="522" width="10" style="7" customWidth="1"/>
    <col min="523" max="523" width="4" style="7" customWidth="1"/>
    <col min="524" max="524" width="4.875" style="7" customWidth="1"/>
    <col min="525" max="525" width="4.375" style="7" customWidth="1"/>
    <col min="526" max="526" width="4.125" style="7" customWidth="1"/>
    <col min="527" max="527" width="3.875" style="7" customWidth="1"/>
    <col min="528" max="765" width="10" style="7"/>
    <col min="766" max="766" width="4" style="7" customWidth="1"/>
    <col min="767" max="767" width="5.625" style="7" customWidth="1"/>
    <col min="768" max="768" width="54.875" style="7" customWidth="1"/>
    <col min="769" max="769" width="5.625" style="7" customWidth="1"/>
    <col min="770" max="770" width="6.375" style="7" customWidth="1"/>
    <col min="771" max="771" width="9.625" style="7" customWidth="1"/>
    <col min="772" max="772" width="0" style="7" hidden="1" customWidth="1"/>
    <col min="773" max="774" width="12.375" style="7" customWidth="1"/>
    <col min="775" max="775" width="3.875" style="7" customWidth="1"/>
    <col min="776" max="776" width="4.875" style="7" customWidth="1"/>
    <col min="777" max="777" width="11.625" style="7" customWidth="1"/>
    <col min="778" max="778" width="10" style="7" customWidth="1"/>
    <col min="779" max="779" width="4" style="7" customWidth="1"/>
    <col min="780" max="780" width="4.875" style="7" customWidth="1"/>
    <col min="781" max="781" width="4.375" style="7" customWidth="1"/>
    <col min="782" max="782" width="4.125" style="7" customWidth="1"/>
    <col min="783" max="783" width="3.875" style="7" customWidth="1"/>
    <col min="784" max="1021" width="10" style="7"/>
    <col min="1022" max="1022" width="4" style="7" customWidth="1"/>
    <col min="1023" max="1023" width="5.625" style="7" customWidth="1"/>
    <col min="1024" max="1024" width="54.875" style="7" customWidth="1"/>
    <col min="1025" max="1025" width="5.625" style="7" customWidth="1"/>
    <col min="1026" max="1026" width="6.375" style="7" customWidth="1"/>
    <col min="1027" max="1027" width="9.625" style="7" customWidth="1"/>
    <col min="1028" max="1028" width="0" style="7" hidden="1" customWidth="1"/>
    <col min="1029" max="1030" width="12.375" style="7" customWidth="1"/>
    <col min="1031" max="1031" width="3.875" style="7" customWidth="1"/>
    <col min="1032" max="1032" width="4.875" style="7" customWidth="1"/>
    <col min="1033" max="1033" width="11.625" style="7" customWidth="1"/>
    <col min="1034" max="1034" width="10" style="7" customWidth="1"/>
    <col min="1035" max="1035" width="4" style="7" customWidth="1"/>
    <col min="1036" max="1036" width="4.875" style="7" customWidth="1"/>
    <col min="1037" max="1037" width="4.375" style="7" customWidth="1"/>
    <col min="1038" max="1038" width="4.125" style="7" customWidth="1"/>
    <col min="1039" max="1039" width="3.875" style="7" customWidth="1"/>
    <col min="1040" max="1277" width="10" style="7"/>
    <col min="1278" max="1278" width="4" style="7" customWidth="1"/>
    <col min="1279" max="1279" width="5.625" style="7" customWidth="1"/>
    <col min="1280" max="1280" width="54.875" style="7" customWidth="1"/>
    <col min="1281" max="1281" width="5.625" style="7" customWidth="1"/>
    <col min="1282" max="1282" width="6.375" style="7" customWidth="1"/>
    <col min="1283" max="1283" width="9.625" style="7" customWidth="1"/>
    <col min="1284" max="1284" width="0" style="7" hidden="1" customWidth="1"/>
    <col min="1285" max="1286" width="12.375" style="7" customWidth="1"/>
    <col min="1287" max="1287" width="3.875" style="7" customWidth="1"/>
    <col min="1288" max="1288" width="4.875" style="7" customWidth="1"/>
    <col min="1289" max="1289" width="11.625" style="7" customWidth="1"/>
    <col min="1290" max="1290" width="10" style="7" customWidth="1"/>
    <col min="1291" max="1291" width="4" style="7" customWidth="1"/>
    <col min="1292" max="1292" width="4.875" style="7" customWidth="1"/>
    <col min="1293" max="1293" width="4.375" style="7" customWidth="1"/>
    <col min="1294" max="1294" width="4.125" style="7" customWidth="1"/>
    <col min="1295" max="1295" width="3.875" style="7" customWidth="1"/>
    <col min="1296" max="1533" width="10" style="7"/>
    <col min="1534" max="1534" width="4" style="7" customWidth="1"/>
    <col min="1535" max="1535" width="5.625" style="7" customWidth="1"/>
    <col min="1536" max="1536" width="54.875" style="7" customWidth="1"/>
    <col min="1537" max="1537" width="5.625" style="7" customWidth="1"/>
    <col min="1538" max="1538" width="6.375" style="7" customWidth="1"/>
    <col min="1539" max="1539" width="9.625" style="7" customWidth="1"/>
    <col min="1540" max="1540" width="0" style="7" hidden="1" customWidth="1"/>
    <col min="1541" max="1542" width="12.375" style="7" customWidth="1"/>
    <col min="1543" max="1543" width="3.875" style="7" customWidth="1"/>
    <col min="1544" max="1544" width="4.875" style="7" customWidth="1"/>
    <col min="1545" max="1545" width="11.625" style="7" customWidth="1"/>
    <col min="1546" max="1546" width="10" style="7" customWidth="1"/>
    <col min="1547" max="1547" width="4" style="7" customWidth="1"/>
    <col min="1548" max="1548" width="4.875" style="7" customWidth="1"/>
    <col min="1549" max="1549" width="4.375" style="7" customWidth="1"/>
    <col min="1550" max="1550" width="4.125" style="7" customWidth="1"/>
    <col min="1551" max="1551" width="3.875" style="7" customWidth="1"/>
    <col min="1552" max="1789" width="10" style="7"/>
    <col min="1790" max="1790" width="4" style="7" customWidth="1"/>
    <col min="1791" max="1791" width="5.625" style="7" customWidth="1"/>
    <col min="1792" max="1792" width="54.875" style="7" customWidth="1"/>
    <col min="1793" max="1793" width="5.625" style="7" customWidth="1"/>
    <col min="1794" max="1794" width="6.375" style="7" customWidth="1"/>
    <col min="1795" max="1795" width="9.625" style="7" customWidth="1"/>
    <col min="1796" max="1796" width="0" style="7" hidden="1" customWidth="1"/>
    <col min="1797" max="1798" width="12.375" style="7" customWidth="1"/>
    <col min="1799" max="1799" width="3.875" style="7" customWidth="1"/>
    <col min="1800" max="1800" width="4.875" style="7" customWidth="1"/>
    <col min="1801" max="1801" width="11.625" style="7" customWidth="1"/>
    <col min="1802" max="1802" width="10" style="7" customWidth="1"/>
    <col min="1803" max="1803" width="4" style="7" customWidth="1"/>
    <col min="1804" max="1804" width="4.875" style="7" customWidth="1"/>
    <col min="1805" max="1805" width="4.375" style="7" customWidth="1"/>
    <col min="1806" max="1806" width="4.125" style="7" customWidth="1"/>
    <col min="1807" max="1807" width="3.875" style="7" customWidth="1"/>
    <col min="1808" max="2045" width="10" style="7"/>
    <col min="2046" max="2046" width="4" style="7" customWidth="1"/>
    <col min="2047" max="2047" width="5.625" style="7" customWidth="1"/>
    <col min="2048" max="2048" width="54.875" style="7" customWidth="1"/>
    <col min="2049" max="2049" width="5.625" style="7" customWidth="1"/>
    <col min="2050" max="2050" width="6.375" style="7" customWidth="1"/>
    <col min="2051" max="2051" width="9.625" style="7" customWidth="1"/>
    <col min="2052" max="2052" width="0" style="7" hidden="1" customWidth="1"/>
    <col min="2053" max="2054" width="12.375" style="7" customWidth="1"/>
    <col min="2055" max="2055" width="3.875" style="7" customWidth="1"/>
    <col min="2056" max="2056" width="4.875" style="7" customWidth="1"/>
    <col min="2057" max="2057" width="11.625" style="7" customWidth="1"/>
    <col min="2058" max="2058" width="10" style="7" customWidth="1"/>
    <col min="2059" max="2059" width="4" style="7" customWidth="1"/>
    <col min="2060" max="2060" width="4.875" style="7" customWidth="1"/>
    <col min="2061" max="2061" width="4.375" style="7" customWidth="1"/>
    <col min="2062" max="2062" width="4.125" style="7" customWidth="1"/>
    <col min="2063" max="2063" width="3.875" style="7" customWidth="1"/>
    <col min="2064" max="2301" width="10" style="7"/>
    <col min="2302" max="2302" width="4" style="7" customWidth="1"/>
    <col min="2303" max="2303" width="5.625" style="7" customWidth="1"/>
    <col min="2304" max="2304" width="54.875" style="7" customWidth="1"/>
    <col min="2305" max="2305" width="5.625" style="7" customWidth="1"/>
    <col min="2306" max="2306" width="6.375" style="7" customWidth="1"/>
    <col min="2307" max="2307" width="9.625" style="7" customWidth="1"/>
    <col min="2308" max="2308" width="0" style="7" hidden="1" customWidth="1"/>
    <col min="2309" max="2310" width="12.375" style="7" customWidth="1"/>
    <col min="2311" max="2311" width="3.875" style="7" customWidth="1"/>
    <col min="2312" max="2312" width="4.875" style="7" customWidth="1"/>
    <col min="2313" max="2313" width="11.625" style="7" customWidth="1"/>
    <col min="2314" max="2314" width="10" style="7" customWidth="1"/>
    <col min="2315" max="2315" width="4" style="7" customWidth="1"/>
    <col min="2316" max="2316" width="4.875" style="7" customWidth="1"/>
    <col min="2317" max="2317" width="4.375" style="7" customWidth="1"/>
    <col min="2318" max="2318" width="4.125" style="7" customWidth="1"/>
    <col min="2319" max="2319" width="3.875" style="7" customWidth="1"/>
    <col min="2320" max="2557" width="10" style="7"/>
    <col min="2558" max="2558" width="4" style="7" customWidth="1"/>
    <col min="2559" max="2559" width="5.625" style="7" customWidth="1"/>
    <col min="2560" max="2560" width="54.875" style="7" customWidth="1"/>
    <col min="2561" max="2561" width="5.625" style="7" customWidth="1"/>
    <col min="2562" max="2562" width="6.375" style="7" customWidth="1"/>
    <col min="2563" max="2563" width="9.625" style="7" customWidth="1"/>
    <col min="2564" max="2564" width="0" style="7" hidden="1" customWidth="1"/>
    <col min="2565" max="2566" width="12.375" style="7" customWidth="1"/>
    <col min="2567" max="2567" width="3.875" style="7" customWidth="1"/>
    <col min="2568" max="2568" width="4.875" style="7" customWidth="1"/>
    <col min="2569" max="2569" width="11.625" style="7" customWidth="1"/>
    <col min="2570" max="2570" width="10" style="7" customWidth="1"/>
    <col min="2571" max="2571" width="4" style="7" customWidth="1"/>
    <col min="2572" max="2572" width="4.875" style="7" customWidth="1"/>
    <col min="2573" max="2573" width="4.375" style="7" customWidth="1"/>
    <col min="2574" max="2574" width="4.125" style="7" customWidth="1"/>
    <col min="2575" max="2575" width="3.875" style="7" customWidth="1"/>
    <col min="2576" max="2813" width="10" style="7"/>
    <col min="2814" max="2814" width="4" style="7" customWidth="1"/>
    <col min="2815" max="2815" width="5.625" style="7" customWidth="1"/>
    <col min="2816" max="2816" width="54.875" style="7" customWidth="1"/>
    <col min="2817" max="2817" width="5.625" style="7" customWidth="1"/>
    <col min="2818" max="2818" width="6.375" style="7" customWidth="1"/>
    <col min="2819" max="2819" width="9.625" style="7" customWidth="1"/>
    <col min="2820" max="2820" width="0" style="7" hidden="1" customWidth="1"/>
    <col min="2821" max="2822" width="12.375" style="7" customWidth="1"/>
    <col min="2823" max="2823" width="3.875" style="7" customWidth="1"/>
    <col min="2824" max="2824" width="4.875" style="7" customWidth="1"/>
    <col min="2825" max="2825" width="11.625" style="7" customWidth="1"/>
    <col min="2826" max="2826" width="10" style="7" customWidth="1"/>
    <col min="2827" max="2827" width="4" style="7" customWidth="1"/>
    <col min="2828" max="2828" width="4.875" style="7" customWidth="1"/>
    <col min="2829" max="2829" width="4.375" style="7" customWidth="1"/>
    <col min="2830" max="2830" width="4.125" style="7" customWidth="1"/>
    <col min="2831" max="2831" width="3.875" style="7" customWidth="1"/>
    <col min="2832" max="3069" width="10" style="7"/>
    <col min="3070" max="3070" width="4" style="7" customWidth="1"/>
    <col min="3071" max="3071" width="5.625" style="7" customWidth="1"/>
    <col min="3072" max="3072" width="54.875" style="7" customWidth="1"/>
    <col min="3073" max="3073" width="5.625" style="7" customWidth="1"/>
    <col min="3074" max="3074" width="6.375" style="7" customWidth="1"/>
    <col min="3075" max="3075" width="9.625" style="7" customWidth="1"/>
    <col min="3076" max="3076" width="0" style="7" hidden="1" customWidth="1"/>
    <col min="3077" max="3078" width="12.375" style="7" customWidth="1"/>
    <col min="3079" max="3079" width="3.875" style="7" customWidth="1"/>
    <col min="3080" max="3080" width="4.875" style="7" customWidth="1"/>
    <col min="3081" max="3081" width="11.625" style="7" customWidth="1"/>
    <col min="3082" max="3082" width="10" style="7" customWidth="1"/>
    <col min="3083" max="3083" width="4" style="7" customWidth="1"/>
    <col min="3084" max="3084" width="4.875" style="7" customWidth="1"/>
    <col min="3085" max="3085" width="4.375" style="7" customWidth="1"/>
    <col min="3086" max="3086" width="4.125" style="7" customWidth="1"/>
    <col min="3087" max="3087" width="3.875" style="7" customWidth="1"/>
    <col min="3088" max="3325" width="10" style="7"/>
    <col min="3326" max="3326" width="4" style="7" customWidth="1"/>
    <col min="3327" max="3327" width="5.625" style="7" customWidth="1"/>
    <col min="3328" max="3328" width="54.875" style="7" customWidth="1"/>
    <col min="3329" max="3329" width="5.625" style="7" customWidth="1"/>
    <col min="3330" max="3330" width="6.375" style="7" customWidth="1"/>
    <col min="3331" max="3331" width="9.625" style="7" customWidth="1"/>
    <col min="3332" max="3332" width="0" style="7" hidden="1" customWidth="1"/>
    <col min="3333" max="3334" width="12.375" style="7" customWidth="1"/>
    <col min="3335" max="3335" width="3.875" style="7" customWidth="1"/>
    <col min="3336" max="3336" width="4.875" style="7" customWidth="1"/>
    <col min="3337" max="3337" width="11.625" style="7" customWidth="1"/>
    <col min="3338" max="3338" width="10" style="7" customWidth="1"/>
    <col min="3339" max="3339" width="4" style="7" customWidth="1"/>
    <col min="3340" max="3340" width="4.875" style="7" customWidth="1"/>
    <col min="3341" max="3341" width="4.375" style="7" customWidth="1"/>
    <col min="3342" max="3342" width="4.125" style="7" customWidth="1"/>
    <col min="3343" max="3343" width="3.875" style="7" customWidth="1"/>
    <col min="3344" max="3581" width="10" style="7"/>
    <col min="3582" max="3582" width="4" style="7" customWidth="1"/>
    <col min="3583" max="3583" width="5.625" style="7" customWidth="1"/>
    <col min="3584" max="3584" width="54.875" style="7" customWidth="1"/>
    <col min="3585" max="3585" width="5.625" style="7" customWidth="1"/>
    <col min="3586" max="3586" width="6.375" style="7" customWidth="1"/>
    <col min="3587" max="3587" width="9.625" style="7" customWidth="1"/>
    <col min="3588" max="3588" width="0" style="7" hidden="1" customWidth="1"/>
    <col min="3589" max="3590" width="12.375" style="7" customWidth="1"/>
    <col min="3591" max="3591" width="3.875" style="7" customWidth="1"/>
    <col min="3592" max="3592" width="4.875" style="7" customWidth="1"/>
    <col min="3593" max="3593" width="11.625" style="7" customWidth="1"/>
    <col min="3594" max="3594" width="10" style="7" customWidth="1"/>
    <col min="3595" max="3595" width="4" style="7" customWidth="1"/>
    <col min="3596" max="3596" width="4.875" style="7" customWidth="1"/>
    <col min="3597" max="3597" width="4.375" style="7" customWidth="1"/>
    <col min="3598" max="3598" width="4.125" style="7" customWidth="1"/>
    <col min="3599" max="3599" width="3.875" style="7" customWidth="1"/>
    <col min="3600" max="3837" width="10" style="7"/>
    <col min="3838" max="3838" width="4" style="7" customWidth="1"/>
    <col min="3839" max="3839" width="5.625" style="7" customWidth="1"/>
    <col min="3840" max="3840" width="54.875" style="7" customWidth="1"/>
    <col min="3841" max="3841" width="5.625" style="7" customWidth="1"/>
    <col min="3842" max="3842" width="6.375" style="7" customWidth="1"/>
    <col min="3843" max="3843" width="9.625" style="7" customWidth="1"/>
    <col min="3844" max="3844" width="0" style="7" hidden="1" customWidth="1"/>
    <col min="3845" max="3846" width="12.375" style="7" customWidth="1"/>
    <col min="3847" max="3847" width="3.875" style="7" customWidth="1"/>
    <col min="3848" max="3848" width="4.875" style="7" customWidth="1"/>
    <col min="3849" max="3849" width="11.625" style="7" customWidth="1"/>
    <col min="3850" max="3850" width="10" style="7" customWidth="1"/>
    <col min="3851" max="3851" width="4" style="7" customWidth="1"/>
    <col min="3852" max="3852" width="4.875" style="7" customWidth="1"/>
    <col min="3853" max="3853" width="4.375" style="7" customWidth="1"/>
    <col min="3854" max="3854" width="4.125" style="7" customWidth="1"/>
    <col min="3855" max="3855" width="3.875" style="7" customWidth="1"/>
    <col min="3856" max="4093" width="10" style="7"/>
    <col min="4094" max="4094" width="4" style="7" customWidth="1"/>
    <col min="4095" max="4095" width="5.625" style="7" customWidth="1"/>
    <col min="4096" max="4096" width="54.875" style="7" customWidth="1"/>
    <col min="4097" max="4097" width="5.625" style="7" customWidth="1"/>
    <col min="4098" max="4098" width="6.375" style="7" customWidth="1"/>
    <col min="4099" max="4099" width="9.625" style="7" customWidth="1"/>
    <col min="4100" max="4100" width="0" style="7" hidden="1" customWidth="1"/>
    <col min="4101" max="4102" width="12.375" style="7" customWidth="1"/>
    <col min="4103" max="4103" width="3.875" style="7" customWidth="1"/>
    <col min="4104" max="4104" width="4.875" style="7" customWidth="1"/>
    <col min="4105" max="4105" width="11.625" style="7" customWidth="1"/>
    <col min="4106" max="4106" width="10" style="7" customWidth="1"/>
    <col min="4107" max="4107" width="4" style="7" customWidth="1"/>
    <col min="4108" max="4108" width="4.875" style="7" customWidth="1"/>
    <col min="4109" max="4109" width="4.375" style="7" customWidth="1"/>
    <col min="4110" max="4110" width="4.125" style="7" customWidth="1"/>
    <col min="4111" max="4111" width="3.875" style="7" customWidth="1"/>
    <col min="4112" max="4349" width="10" style="7"/>
    <col min="4350" max="4350" width="4" style="7" customWidth="1"/>
    <col min="4351" max="4351" width="5.625" style="7" customWidth="1"/>
    <col min="4352" max="4352" width="54.875" style="7" customWidth="1"/>
    <col min="4353" max="4353" width="5.625" style="7" customWidth="1"/>
    <col min="4354" max="4354" width="6.375" style="7" customWidth="1"/>
    <col min="4355" max="4355" width="9.625" style="7" customWidth="1"/>
    <col min="4356" max="4356" width="0" style="7" hidden="1" customWidth="1"/>
    <col min="4357" max="4358" width="12.375" style="7" customWidth="1"/>
    <col min="4359" max="4359" width="3.875" style="7" customWidth="1"/>
    <col min="4360" max="4360" width="4.875" style="7" customWidth="1"/>
    <col min="4361" max="4361" width="11.625" style="7" customWidth="1"/>
    <col min="4362" max="4362" width="10" style="7" customWidth="1"/>
    <col min="4363" max="4363" width="4" style="7" customWidth="1"/>
    <col min="4364" max="4364" width="4.875" style="7" customWidth="1"/>
    <col min="4365" max="4365" width="4.375" style="7" customWidth="1"/>
    <col min="4366" max="4366" width="4.125" style="7" customWidth="1"/>
    <col min="4367" max="4367" width="3.875" style="7" customWidth="1"/>
    <col min="4368" max="4605" width="10" style="7"/>
    <col min="4606" max="4606" width="4" style="7" customWidth="1"/>
    <col min="4607" max="4607" width="5.625" style="7" customWidth="1"/>
    <col min="4608" max="4608" width="54.875" style="7" customWidth="1"/>
    <col min="4609" max="4609" width="5.625" style="7" customWidth="1"/>
    <col min="4610" max="4610" width="6.375" style="7" customWidth="1"/>
    <col min="4611" max="4611" width="9.625" style="7" customWidth="1"/>
    <col min="4612" max="4612" width="0" style="7" hidden="1" customWidth="1"/>
    <col min="4613" max="4614" width="12.375" style="7" customWidth="1"/>
    <col min="4615" max="4615" width="3.875" style="7" customWidth="1"/>
    <col min="4616" max="4616" width="4.875" style="7" customWidth="1"/>
    <col min="4617" max="4617" width="11.625" style="7" customWidth="1"/>
    <col min="4618" max="4618" width="10" style="7" customWidth="1"/>
    <col min="4619" max="4619" width="4" style="7" customWidth="1"/>
    <col min="4620" max="4620" width="4.875" style="7" customWidth="1"/>
    <col min="4621" max="4621" width="4.375" style="7" customWidth="1"/>
    <col min="4622" max="4622" width="4.125" style="7" customWidth="1"/>
    <col min="4623" max="4623" width="3.875" style="7" customWidth="1"/>
    <col min="4624" max="4861" width="10" style="7"/>
    <col min="4862" max="4862" width="4" style="7" customWidth="1"/>
    <col min="4863" max="4863" width="5.625" style="7" customWidth="1"/>
    <col min="4864" max="4864" width="54.875" style="7" customWidth="1"/>
    <col min="4865" max="4865" width="5.625" style="7" customWidth="1"/>
    <col min="4866" max="4866" width="6.375" style="7" customWidth="1"/>
    <col min="4867" max="4867" width="9.625" style="7" customWidth="1"/>
    <col min="4868" max="4868" width="0" style="7" hidden="1" customWidth="1"/>
    <col min="4869" max="4870" width="12.375" style="7" customWidth="1"/>
    <col min="4871" max="4871" width="3.875" style="7" customWidth="1"/>
    <col min="4872" max="4872" width="4.875" style="7" customWidth="1"/>
    <col min="4873" max="4873" width="11.625" style="7" customWidth="1"/>
    <col min="4874" max="4874" width="10" style="7" customWidth="1"/>
    <col min="4875" max="4875" width="4" style="7" customWidth="1"/>
    <col min="4876" max="4876" width="4.875" style="7" customWidth="1"/>
    <col min="4877" max="4877" width="4.375" style="7" customWidth="1"/>
    <col min="4878" max="4878" width="4.125" style="7" customWidth="1"/>
    <col min="4879" max="4879" width="3.875" style="7" customWidth="1"/>
    <col min="4880" max="5117" width="10" style="7"/>
    <col min="5118" max="5118" width="4" style="7" customWidth="1"/>
    <col min="5119" max="5119" width="5.625" style="7" customWidth="1"/>
    <col min="5120" max="5120" width="54.875" style="7" customWidth="1"/>
    <col min="5121" max="5121" width="5.625" style="7" customWidth="1"/>
    <col min="5122" max="5122" width="6.375" style="7" customWidth="1"/>
    <col min="5123" max="5123" width="9.625" style="7" customWidth="1"/>
    <col min="5124" max="5124" width="0" style="7" hidden="1" customWidth="1"/>
    <col min="5125" max="5126" width="12.375" style="7" customWidth="1"/>
    <col min="5127" max="5127" width="3.875" style="7" customWidth="1"/>
    <col min="5128" max="5128" width="4.875" style="7" customWidth="1"/>
    <col min="5129" max="5129" width="11.625" style="7" customWidth="1"/>
    <col min="5130" max="5130" width="10" style="7" customWidth="1"/>
    <col min="5131" max="5131" width="4" style="7" customWidth="1"/>
    <col min="5132" max="5132" width="4.875" style="7" customWidth="1"/>
    <col min="5133" max="5133" width="4.375" style="7" customWidth="1"/>
    <col min="5134" max="5134" width="4.125" style="7" customWidth="1"/>
    <col min="5135" max="5135" width="3.875" style="7" customWidth="1"/>
    <col min="5136" max="5373" width="10" style="7"/>
    <col min="5374" max="5374" width="4" style="7" customWidth="1"/>
    <col min="5375" max="5375" width="5.625" style="7" customWidth="1"/>
    <col min="5376" max="5376" width="54.875" style="7" customWidth="1"/>
    <col min="5377" max="5377" width="5.625" style="7" customWidth="1"/>
    <col min="5378" max="5378" width="6.375" style="7" customWidth="1"/>
    <col min="5379" max="5379" width="9.625" style="7" customWidth="1"/>
    <col min="5380" max="5380" width="0" style="7" hidden="1" customWidth="1"/>
    <col min="5381" max="5382" width="12.375" style="7" customWidth="1"/>
    <col min="5383" max="5383" width="3.875" style="7" customWidth="1"/>
    <col min="5384" max="5384" width="4.875" style="7" customWidth="1"/>
    <col min="5385" max="5385" width="11.625" style="7" customWidth="1"/>
    <col min="5386" max="5386" width="10" style="7" customWidth="1"/>
    <col min="5387" max="5387" width="4" style="7" customWidth="1"/>
    <col min="5388" max="5388" width="4.875" style="7" customWidth="1"/>
    <col min="5389" max="5389" width="4.375" style="7" customWidth="1"/>
    <col min="5390" max="5390" width="4.125" style="7" customWidth="1"/>
    <col min="5391" max="5391" width="3.875" style="7" customWidth="1"/>
    <col min="5392" max="5629" width="10" style="7"/>
    <col min="5630" max="5630" width="4" style="7" customWidth="1"/>
    <col min="5631" max="5631" width="5.625" style="7" customWidth="1"/>
    <col min="5632" max="5632" width="54.875" style="7" customWidth="1"/>
    <col min="5633" max="5633" width="5.625" style="7" customWidth="1"/>
    <col min="5634" max="5634" width="6.375" style="7" customWidth="1"/>
    <col min="5635" max="5635" width="9.625" style="7" customWidth="1"/>
    <col min="5636" max="5636" width="0" style="7" hidden="1" customWidth="1"/>
    <col min="5637" max="5638" width="12.375" style="7" customWidth="1"/>
    <col min="5639" max="5639" width="3.875" style="7" customWidth="1"/>
    <col min="5640" max="5640" width="4.875" style="7" customWidth="1"/>
    <col min="5641" max="5641" width="11.625" style="7" customWidth="1"/>
    <col min="5642" max="5642" width="10" style="7" customWidth="1"/>
    <col min="5643" max="5643" width="4" style="7" customWidth="1"/>
    <col min="5644" max="5644" width="4.875" style="7" customWidth="1"/>
    <col min="5645" max="5645" width="4.375" style="7" customWidth="1"/>
    <col min="5646" max="5646" width="4.125" style="7" customWidth="1"/>
    <col min="5647" max="5647" width="3.875" style="7" customWidth="1"/>
    <col min="5648" max="5885" width="10" style="7"/>
    <col min="5886" max="5886" width="4" style="7" customWidth="1"/>
    <col min="5887" max="5887" width="5.625" style="7" customWidth="1"/>
    <col min="5888" max="5888" width="54.875" style="7" customWidth="1"/>
    <col min="5889" max="5889" width="5.625" style="7" customWidth="1"/>
    <col min="5890" max="5890" width="6.375" style="7" customWidth="1"/>
    <col min="5891" max="5891" width="9.625" style="7" customWidth="1"/>
    <col min="5892" max="5892" width="0" style="7" hidden="1" customWidth="1"/>
    <col min="5893" max="5894" width="12.375" style="7" customWidth="1"/>
    <col min="5895" max="5895" width="3.875" style="7" customWidth="1"/>
    <col min="5896" max="5896" width="4.875" style="7" customWidth="1"/>
    <col min="5897" max="5897" width="11.625" style="7" customWidth="1"/>
    <col min="5898" max="5898" width="10" style="7" customWidth="1"/>
    <col min="5899" max="5899" width="4" style="7" customWidth="1"/>
    <col min="5900" max="5900" width="4.875" style="7" customWidth="1"/>
    <col min="5901" max="5901" width="4.375" style="7" customWidth="1"/>
    <col min="5902" max="5902" width="4.125" style="7" customWidth="1"/>
    <col min="5903" max="5903" width="3.875" style="7" customWidth="1"/>
    <col min="5904" max="6141" width="10" style="7"/>
    <col min="6142" max="6142" width="4" style="7" customWidth="1"/>
    <col min="6143" max="6143" width="5.625" style="7" customWidth="1"/>
    <col min="6144" max="6144" width="54.875" style="7" customWidth="1"/>
    <col min="6145" max="6145" width="5.625" style="7" customWidth="1"/>
    <col min="6146" max="6146" width="6.375" style="7" customWidth="1"/>
    <col min="6147" max="6147" width="9.625" style="7" customWidth="1"/>
    <col min="6148" max="6148" width="0" style="7" hidden="1" customWidth="1"/>
    <col min="6149" max="6150" width="12.375" style="7" customWidth="1"/>
    <col min="6151" max="6151" width="3.875" style="7" customWidth="1"/>
    <col min="6152" max="6152" width="4.875" style="7" customWidth="1"/>
    <col min="6153" max="6153" width="11.625" style="7" customWidth="1"/>
    <col min="6154" max="6154" width="10" style="7" customWidth="1"/>
    <col min="6155" max="6155" width="4" style="7" customWidth="1"/>
    <col min="6156" max="6156" width="4.875" style="7" customWidth="1"/>
    <col min="6157" max="6157" width="4.375" style="7" customWidth="1"/>
    <col min="6158" max="6158" width="4.125" style="7" customWidth="1"/>
    <col min="6159" max="6159" width="3.875" style="7" customWidth="1"/>
    <col min="6160" max="6397" width="10" style="7"/>
    <col min="6398" max="6398" width="4" style="7" customWidth="1"/>
    <col min="6399" max="6399" width="5.625" style="7" customWidth="1"/>
    <col min="6400" max="6400" width="54.875" style="7" customWidth="1"/>
    <col min="6401" max="6401" width="5.625" style="7" customWidth="1"/>
    <col min="6402" max="6402" width="6.375" style="7" customWidth="1"/>
    <col min="6403" max="6403" width="9.625" style="7" customWidth="1"/>
    <col min="6404" max="6404" width="0" style="7" hidden="1" customWidth="1"/>
    <col min="6405" max="6406" width="12.375" style="7" customWidth="1"/>
    <col min="6407" max="6407" width="3.875" style="7" customWidth="1"/>
    <col min="6408" max="6408" width="4.875" style="7" customWidth="1"/>
    <col min="6409" max="6409" width="11.625" style="7" customWidth="1"/>
    <col min="6410" max="6410" width="10" style="7" customWidth="1"/>
    <col min="6411" max="6411" width="4" style="7" customWidth="1"/>
    <col min="6412" max="6412" width="4.875" style="7" customWidth="1"/>
    <col min="6413" max="6413" width="4.375" style="7" customWidth="1"/>
    <col min="6414" max="6414" width="4.125" style="7" customWidth="1"/>
    <col min="6415" max="6415" width="3.875" style="7" customWidth="1"/>
    <col min="6416" max="6653" width="10" style="7"/>
    <col min="6654" max="6654" width="4" style="7" customWidth="1"/>
    <col min="6655" max="6655" width="5.625" style="7" customWidth="1"/>
    <col min="6656" max="6656" width="54.875" style="7" customWidth="1"/>
    <col min="6657" max="6657" width="5.625" style="7" customWidth="1"/>
    <col min="6658" max="6658" width="6.375" style="7" customWidth="1"/>
    <col min="6659" max="6659" width="9.625" style="7" customWidth="1"/>
    <col min="6660" max="6660" width="0" style="7" hidden="1" customWidth="1"/>
    <col min="6661" max="6662" width="12.375" style="7" customWidth="1"/>
    <col min="6663" max="6663" width="3.875" style="7" customWidth="1"/>
    <col min="6664" max="6664" width="4.875" style="7" customWidth="1"/>
    <col min="6665" max="6665" width="11.625" style="7" customWidth="1"/>
    <col min="6666" max="6666" width="10" style="7" customWidth="1"/>
    <col min="6667" max="6667" width="4" style="7" customWidth="1"/>
    <col min="6668" max="6668" width="4.875" style="7" customWidth="1"/>
    <col min="6669" max="6669" width="4.375" style="7" customWidth="1"/>
    <col min="6670" max="6670" width="4.125" style="7" customWidth="1"/>
    <col min="6671" max="6671" width="3.875" style="7" customWidth="1"/>
    <col min="6672" max="6909" width="10" style="7"/>
    <col min="6910" max="6910" width="4" style="7" customWidth="1"/>
    <col min="6911" max="6911" width="5.625" style="7" customWidth="1"/>
    <col min="6912" max="6912" width="54.875" style="7" customWidth="1"/>
    <col min="6913" max="6913" width="5.625" style="7" customWidth="1"/>
    <col min="6914" max="6914" width="6.375" style="7" customWidth="1"/>
    <col min="6915" max="6915" width="9.625" style="7" customWidth="1"/>
    <col min="6916" max="6916" width="0" style="7" hidden="1" customWidth="1"/>
    <col min="6917" max="6918" width="12.375" style="7" customWidth="1"/>
    <col min="6919" max="6919" width="3.875" style="7" customWidth="1"/>
    <col min="6920" max="6920" width="4.875" style="7" customWidth="1"/>
    <col min="6921" max="6921" width="11.625" style="7" customWidth="1"/>
    <col min="6922" max="6922" width="10" style="7" customWidth="1"/>
    <col min="6923" max="6923" width="4" style="7" customWidth="1"/>
    <col min="6924" max="6924" width="4.875" style="7" customWidth="1"/>
    <col min="6925" max="6925" width="4.375" style="7" customWidth="1"/>
    <col min="6926" max="6926" width="4.125" style="7" customWidth="1"/>
    <col min="6927" max="6927" width="3.875" style="7" customWidth="1"/>
    <col min="6928" max="7165" width="10" style="7"/>
    <col min="7166" max="7166" width="4" style="7" customWidth="1"/>
    <col min="7167" max="7167" width="5.625" style="7" customWidth="1"/>
    <col min="7168" max="7168" width="54.875" style="7" customWidth="1"/>
    <col min="7169" max="7169" width="5.625" style="7" customWidth="1"/>
    <col min="7170" max="7170" width="6.375" style="7" customWidth="1"/>
    <col min="7171" max="7171" width="9.625" style="7" customWidth="1"/>
    <col min="7172" max="7172" width="0" style="7" hidden="1" customWidth="1"/>
    <col min="7173" max="7174" width="12.375" style="7" customWidth="1"/>
    <col min="7175" max="7175" width="3.875" style="7" customWidth="1"/>
    <col min="7176" max="7176" width="4.875" style="7" customWidth="1"/>
    <col min="7177" max="7177" width="11.625" style="7" customWidth="1"/>
    <col min="7178" max="7178" width="10" style="7" customWidth="1"/>
    <col min="7179" max="7179" width="4" style="7" customWidth="1"/>
    <col min="7180" max="7180" width="4.875" style="7" customWidth="1"/>
    <col min="7181" max="7181" width="4.375" style="7" customWidth="1"/>
    <col min="7182" max="7182" width="4.125" style="7" customWidth="1"/>
    <col min="7183" max="7183" width="3.875" style="7" customWidth="1"/>
    <col min="7184" max="7421" width="10" style="7"/>
    <col min="7422" max="7422" width="4" style="7" customWidth="1"/>
    <col min="7423" max="7423" width="5.625" style="7" customWidth="1"/>
    <col min="7424" max="7424" width="54.875" style="7" customWidth="1"/>
    <col min="7425" max="7425" width="5.625" style="7" customWidth="1"/>
    <col min="7426" max="7426" width="6.375" style="7" customWidth="1"/>
    <col min="7427" max="7427" width="9.625" style="7" customWidth="1"/>
    <col min="7428" max="7428" width="0" style="7" hidden="1" customWidth="1"/>
    <col min="7429" max="7430" width="12.375" style="7" customWidth="1"/>
    <col min="7431" max="7431" width="3.875" style="7" customWidth="1"/>
    <col min="7432" max="7432" width="4.875" style="7" customWidth="1"/>
    <col min="7433" max="7433" width="11.625" style="7" customWidth="1"/>
    <col min="7434" max="7434" width="10" style="7" customWidth="1"/>
    <col min="7435" max="7435" width="4" style="7" customWidth="1"/>
    <col min="7436" max="7436" width="4.875" style="7" customWidth="1"/>
    <col min="7437" max="7437" width="4.375" style="7" customWidth="1"/>
    <col min="7438" max="7438" width="4.125" style="7" customWidth="1"/>
    <col min="7439" max="7439" width="3.875" style="7" customWidth="1"/>
    <col min="7440" max="7677" width="10" style="7"/>
    <col min="7678" max="7678" width="4" style="7" customWidth="1"/>
    <col min="7679" max="7679" width="5.625" style="7" customWidth="1"/>
    <col min="7680" max="7680" width="54.875" style="7" customWidth="1"/>
    <col min="7681" max="7681" width="5.625" style="7" customWidth="1"/>
    <col min="7682" max="7682" width="6.375" style="7" customWidth="1"/>
    <col min="7683" max="7683" width="9.625" style="7" customWidth="1"/>
    <col min="7684" max="7684" width="0" style="7" hidden="1" customWidth="1"/>
    <col min="7685" max="7686" width="12.375" style="7" customWidth="1"/>
    <col min="7687" max="7687" width="3.875" style="7" customWidth="1"/>
    <col min="7688" max="7688" width="4.875" style="7" customWidth="1"/>
    <col min="7689" max="7689" width="11.625" style="7" customWidth="1"/>
    <col min="7690" max="7690" width="10" style="7" customWidth="1"/>
    <col min="7691" max="7691" width="4" style="7" customWidth="1"/>
    <col min="7692" max="7692" width="4.875" style="7" customWidth="1"/>
    <col min="7693" max="7693" width="4.375" style="7" customWidth="1"/>
    <col min="7694" max="7694" width="4.125" style="7" customWidth="1"/>
    <col min="7695" max="7695" width="3.875" style="7" customWidth="1"/>
    <col min="7696" max="7933" width="10" style="7"/>
    <col min="7934" max="7934" width="4" style="7" customWidth="1"/>
    <col min="7935" max="7935" width="5.625" style="7" customWidth="1"/>
    <col min="7936" max="7936" width="54.875" style="7" customWidth="1"/>
    <col min="7937" max="7937" width="5.625" style="7" customWidth="1"/>
    <col min="7938" max="7938" width="6.375" style="7" customWidth="1"/>
    <col min="7939" max="7939" width="9.625" style="7" customWidth="1"/>
    <col min="7940" max="7940" width="0" style="7" hidden="1" customWidth="1"/>
    <col min="7941" max="7942" width="12.375" style="7" customWidth="1"/>
    <col min="7943" max="7943" width="3.875" style="7" customWidth="1"/>
    <col min="7944" max="7944" width="4.875" style="7" customWidth="1"/>
    <col min="7945" max="7945" width="11.625" style="7" customWidth="1"/>
    <col min="7946" max="7946" width="10" style="7" customWidth="1"/>
    <col min="7947" max="7947" width="4" style="7" customWidth="1"/>
    <col min="7948" max="7948" width="4.875" style="7" customWidth="1"/>
    <col min="7949" max="7949" width="4.375" style="7" customWidth="1"/>
    <col min="7950" max="7950" width="4.125" style="7" customWidth="1"/>
    <col min="7951" max="7951" width="3.875" style="7" customWidth="1"/>
    <col min="7952" max="8189" width="10" style="7"/>
    <col min="8190" max="8190" width="4" style="7" customWidth="1"/>
    <col min="8191" max="8191" width="5.625" style="7" customWidth="1"/>
    <col min="8192" max="8192" width="54.875" style="7" customWidth="1"/>
    <col min="8193" max="8193" width="5.625" style="7" customWidth="1"/>
    <col min="8194" max="8194" width="6.375" style="7" customWidth="1"/>
    <col min="8195" max="8195" width="9.625" style="7" customWidth="1"/>
    <col min="8196" max="8196" width="0" style="7" hidden="1" customWidth="1"/>
    <col min="8197" max="8198" width="12.375" style="7" customWidth="1"/>
    <col min="8199" max="8199" width="3.875" style="7" customWidth="1"/>
    <col min="8200" max="8200" width="4.875" style="7" customWidth="1"/>
    <col min="8201" max="8201" width="11.625" style="7" customWidth="1"/>
    <col min="8202" max="8202" width="10" style="7" customWidth="1"/>
    <col min="8203" max="8203" width="4" style="7" customWidth="1"/>
    <col min="8204" max="8204" width="4.875" style="7" customWidth="1"/>
    <col min="8205" max="8205" width="4.375" style="7" customWidth="1"/>
    <col min="8206" max="8206" width="4.125" style="7" customWidth="1"/>
    <col min="8207" max="8207" width="3.875" style="7" customWidth="1"/>
    <col min="8208" max="8445" width="10" style="7"/>
    <col min="8446" max="8446" width="4" style="7" customWidth="1"/>
    <col min="8447" max="8447" width="5.625" style="7" customWidth="1"/>
    <col min="8448" max="8448" width="54.875" style="7" customWidth="1"/>
    <col min="8449" max="8449" width="5.625" style="7" customWidth="1"/>
    <col min="8450" max="8450" width="6.375" style="7" customWidth="1"/>
    <col min="8451" max="8451" width="9.625" style="7" customWidth="1"/>
    <col min="8452" max="8452" width="0" style="7" hidden="1" customWidth="1"/>
    <col min="8453" max="8454" width="12.375" style="7" customWidth="1"/>
    <col min="8455" max="8455" width="3.875" style="7" customWidth="1"/>
    <col min="8456" max="8456" width="4.875" style="7" customWidth="1"/>
    <col min="8457" max="8457" width="11.625" style="7" customWidth="1"/>
    <col min="8458" max="8458" width="10" style="7" customWidth="1"/>
    <col min="8459" max="8459" width="4" style="7" customWidth="1"/>
    <col min="8460" max="8460" width="4.875" style="7" customWidth="1"/>
    <col min="8461" max="8461" width="4.375" style="7" customWidth="1"/>
    <col min="8462" max="8462" width="4.125" style="7" customWidth="1"/>
    <col min="8463" max="8463" width="3.875" style="7" customWidth="1"/>
    <col min="8464" max="8701" width="10" style="7"/>
    <col min="8702" max="8702" width="4" style="7" customWidth="1"/>
    <col min="8703" max="8703" width="5.625" style="7" customWidth="1"/>
    <col min="8704" max="8704" width="54.875" style="7" customWidth="1"/>
    <col min="8705" max="8705" width="5.625" style="7" customWidth="1"/>
    <col min="8706" max="8706" width="6.375" style="7" customWidth="1"/>
    <col min="8707" max="8707" width="9.625" style="7" customWidth="1"/>
    <col min="8708" max="8708" width="0" style="7" hidden="1" customWidth="1"/>
    <col min="8709" max="8710" width="12.375" style="7" customWidth="1"/>
    <col min="8711" max="8711" width="3.875" style="7" customWidth="1"/>
    <col min="8712" max="8712" width="4.875" style="7" customWidth="1"/>
    <col min="8713" max="8713" width="11.625" style="7" customWidth="1"/>
    <col min="8714" max="8714" width="10" style="7" customWidth="1"/>
    <col min="8715" max="8715" width="4" style="7" customWidth="1"/>
    <col min="8716" max="8716" width="4.875" style="7" customWidth="1"/>
    <col min="8717" max="8717" width="4.375" style="7" customWidth="1"/>
    <col min="8718" max="8718" width="4.125" style="7" customWidth="1"/>
    <col min="8719" max="8719" width="3.875" style="7" customWidth="1"/>
    <col min="8720" max="8957" width="10" style="7"/>
    <col min="8958" max="8958" width="4" style="7" customWidth="1"/>
    <col min="8959" max="8959" width="5.625" style="7" customWidth="1"/>
    <col min="8960" max="8960" width="54.875" style="7" customWidth="1"/>
    <col min="8961" max="8961" width="5.625" style="7" customWidth="1"/>
    <col min="8962" max="8962" width="6.375" style="7" customWidth="1"/>
    <col min="8963" max="8963" width="9.625" style="7" customWidth="1"/>
    <col min="8964" max="8964" width="0" style="7" hidden="1" customWidth="1"/>
    <col min="8965" max="8966" width="12.375" style="7" customWidth="1"/>
    <col min="8967" max="8967" width="3.875" style="7" customWidth="1"/>
    <col min="8968" max="8968" width="4.875" style="7" customWidth="1"/>
    <col min="8969" max="8969" width="11.625" style="7" customWidth="1"/>
    <col min="8970" max="8970" width="10" style="7" customWidth="1"/>
    <col min="8971" max="8971" width="4" style="7" customWidth="1"/>
    <col min="8972" max="8972" width="4.875" style="7" customWidth="1"/>
    <col min="8973" max="8973" width="4.375" style="7" customWidth="1"/>
    <col min="8974" max="8974" width="4.125" style="7" customWidth="1"/>
    <col min="8975" max="8975" width="3.875" style="7" customWidth="1"/>
    <col min="8976" max="9213" width="10" style="7"/>
    <col min="9214" max="9214" width="4" style="7" customWidth="1"/>
    <col min="9215" max="9215" width="5.625" style="7" customWidth="1"/>
    <col min="9216" max="9216" width="54.875" style="7" customWidth="1"/>
    <col min="9217" max="9217" width="5.625" style="7" customWidth="1"/>
    <col min="9218" max="9218" width="6.375" style="7" customWidth="1"/>
    <col min="9219" max="9219" width="9.625" style="7" customWidth="1"/>
    <col min="9220" max="9220" width="0" style="7" hidden="1" customWidth="1"/>
    <col min="9221" max="9222" width="12.375" style="7" customWidth="1"/>
    <col min="9223" max="9223" width="3.875" style="7" customWidth="1"/>
    <col min="9224" max="9224" width="4.875" style="7" customWidth="1"/>
    <col min="9225" max="9225" width="11.625" style="7" customWidth="1"/>
    <col min="9226" max="9226" width="10" style="7" customWidth="1"/>
    <col min="9227" max="9227" width="4" style="7" customWidth="1"/>
    <col min="9228" max="9228" width="4.875" style="7" customWidth="1"/>
    <col min="9229" max="9229" width="4.375" style="7" customWidth="1"/>
    <col min="9230" max="9230" width="4.125" style="7" customWidth="1"/>
    <col min="9231" max="9231" width="3.875" style="7" customWidth="1"/>
    <col min="9232" max="9469" width="10" style="7"/>
    <col min="9470" max="9470" width="4" style="7" customWidth="1"/>
    <col min="9471" max="9471" width="5.625" style="7" customWidth="1"/>
    <col min="9472" max="9472" width="54.875" style="7" customWidth="1"/>
    <col min="9473" max="9473" width="5.625" style="7" customWidth="1"/>
    <col min="9474" max="9474" width="6.375" style="7" customWidth="1"/>
    <col min="9475" max="9475" width="9.625" style="7" customWidth="1"/>
    <col min="9476" max="9476" width="0" style="7" hidden="1" customWidth="1"/>
    <col min="9477" max="9478" width="12.375" style="7" customWidth="1"/>
    <col min="9479" max="9479" width="3.875" style="7" customWidth="1"/>
    <col min="9480" max="9480" width="4.875" style="7" customWidth="1"/>
    <col min="9481" max="9481" width="11.625" style="7" customWidth="1"/>
    <col min="9482" max="9482" width="10" style="7" customWidth="1"/>
    <col min="9483" max="9483" width="4" style="7" customWidth="1"/>
    <col min="9484" max="9484" width="4.875" style="7" customWidth="1"/>
    <col min="9485" max="9485" width="4.375" style="7" customWidth="1"/>
    <col min="9486" max="9486" width="4.125" style="7" customWidth="1"/>
    <col min="9487" max="9487" width="3.875" style="7" customWidth="1"/>
    <col min="9488" max="9725" width="10" style="7"/>
    <col min="9726" max="9726" width="4" style="7" customWidth="1"/>
    <col min="9727" max="9727" width="5.625" style="7" customWidth="1"/>
    <col min="9728" max="9728" width="54.875" style="7" customWidth="1"/>
    <col min="9729" max="9729" width="5.625" style="7" customWidth="1"/>
    <col min="9730" max="9730" width="6.375" style="7" customWidth="1"/>
    <col min="9731" max="9731" width="9.625" style="7" customWidth="1"/>
    <col min="9732" max="9732" width="0" style="7" hidden="1" customWidth="1"/>
    <col min="9733" max="9734" width="12.375" style="7" customWidth="1"/>
    <col min="9735" max="9735" width="3.875" style="7" customWidth="1"/>
    <col min="9736" max="9736" width="4.875" style="7" customWidth="1"/>
    <col min="9737" max="9737" width="11.625" style="7" customWidth="1"/>
    <col min="9738" max="9738" width="10" style="7" customWidth="1"/>
    <col min="9739" max="9739" width="4" style="7" customWidth="1"/>
    <col min="9740" max="9740" width="4.875" style="7" customWidth="1"/>
    <col min="9741" max="9741" width="4.375" style="7" customWidth="1"/>
    <col min="9742" max="9742" width="4.125" style="7" customWidth="1"/>
    <col min="9743" max="9743" width="3.875" style="7" customWidth="1"/>
    <col min="9744" max="9981" width="10" style="7"/>
    <col min="9982" max="9982" width="4" style="7" customWidth="1"/>
    <col min="9983" max="9983" width="5.625" style="7" customWidth="1"/>
    <col min="9984" max="9984" width="54.875" style="7" customWidth="1"/>
    <col min="9985" max="9985" width="5.625" style="7" customWidth="1"/>
    <col min="9986" max="9986" width="6.375" style="7" customWidth="1"/>
    <col min="9987" max="9987" width="9.625" style="7" customWidth="1"/>
    <col min="9988" max="9988" width="0" style="7" hidden="1" customWidth="1"/>
    <col min="9989" max="9990" width="12.375" style="7" customWidth="1"/>
    <col min="9991" max="9991" width="3.875" style="7" customWidth="1"/>
    <col min="9992" max="9992" width="4.875" style="7" customWidth="1"/>
    <col min="9993" max="9993" width="11.625" style="7" customWidth="1"/>
    <col min="9994" max="9994" width="10" style="7" customWidth="1"/>
    <col min="9995" max="9995" width="4" style="7" customWidth="1"/>
    <col min="9996" max="9996" width="4.875" style="7" customWidth="1"/>
    <col min="9997" max="9997" width="4.375" style="7" customWidth="1"/>
    <col min="9998" max="9998" width="4.125" style="7" customWidth="1"/>
    <col min="9999" max="9999" width="3.875" style="7" customWidth="1"/>
    <col min="10000" max="10237" width="10" style="7"/>
    <col min="10238" max="10238" width="4" style="7" customWidth="1"/>
    <col min="10239" max="10239" width="5.625" style="7" customWidth="1"/>
    <col min="10240" max="10240" width="54.875" style="7" customWidth="1"/>
    <col min="10241" max="10241" width="5.625" style="7" customWidth="1"/>
    <col min="10242" max="10242" width="6.375" style="7" customWidth="1"/>
    <col min="10243" max="10243" width="9.625" style="7" customWidth="1"/>
    <col min="10244" max="10244" width="0" style="7" hidden="1" customWidth="1"/>
    <col min="10245" max="10246" width="12.375" style="7" customWidth="1"/>
    <col min="10247" max="10247" width="3.875" style="7" customWidth="1"/>
    <col min="10248" max="10248" width="4.875" style="7" customWidth="1"/>
    <col min="10249" max="10249" width="11.625" style="7" customWidth="1"/>
    <col min="10250" max="10250" width="10" style="7" customWidth="1"/>
    <col min="10251" max="10251" width="4" style="7" customWidth="1"/>
    <col min="10252" max="10252" width="4.875" style="7" customWidth="1"/>
    <col min="10253" max="10253" width="4.375" style="7" customWidth="1"/>
    <col min="10254" max="10254" width="4.125" style="7" customWidth="1"/>
    <col min="10255" max="10255" width="3.875" style="7" customWidth="1"/>
    <col min="10256" max="10493" width="10" style="7"/>
    <col min="10494" max="10494" width="4" style="7" customWidth="1"/>
    <col min="10495" max="10495" width="5.625" style="7" customWidth="1"/>
    <col min="10496" max="10496" width="54.875" style="7" customWidth="1"/>
    <col min="10497" max="10497" width="5.625" style="7" customWidth="1"/>
    <col min="10498" max="10498" width="6.375" style="7" customWidth="1"/>
    <col min="10499" max="10499" width="9.625" style="7" customWidth="1"/>
    <col min="10500" max="10500" width="0" style="7" hidden="1" customWidth="1"/>
    <col min="10501" max="10502" width="12.375" style="7" customWidth="1"/>
    <col min="10503" max="10503" width="3.875" style="7" customWidth="1"/>
    <col min="10504" max="10504" width="4.875" style="7" customWidth="1"/>
    <col min="10505" max="10505" width="11.625" style="7" customWidth="1"/>
    <col min="10506" max="10506" width="10" style="7" customWidth="1"/>
    <col min="10507" max="10507" width="4" style="7" customWidth="1"/>
    <col min="10508" max="10508" width="4.875" style="7" customWidth="1"/>
    <col min="10509" max="10509" width="4.375" style="7" customWidth="1"/>
    <col min="10510" max="10510" width="4.125" style="7" customWidth="1"/>
    <col min="10511" max="10511" width="3.875" style="7" customWidth="1"/>
    <col min="10512" max="10749" width="10" style="7"/>
    <col min="10750" max="10750" width="4" style="7" customWidth="1"/>
    <col min="10751" max="10751" width="5.625" style="7" customWidth="1"/>
    <col min="10752" max="10752" width="54.875" style="7" customWidth="1"/>
    <col min="10753" max="10753" width="5.625" style="7" customWidth="1"/>
    <col min="10754" max="10754" width="6.375" style="7" customWidth="1"/>
    <col min="10755" max="10755" width="9.625" style="7" customWidth="1"/>
    <col min="10756" max="10756" width="0" style="7" hidden="1" customWidth="1"/>
    <col min="10757" max="10758" width="12.375" style="7" customWidth="1"/>
    <col min="10759" max="10759" width="3.875" style="7" customWidth="1"/>
    <col min="10760" max="10760" width="4.875" style="7" customWidth="1"/>
    <col min="10761" max="10761" width="11.625" style="7" customWidth="1"/>
    <col min="10762" max="10762" width="10" style="7" customWidth="1"/>
    <col min="10763" max="10763" width="4" style="7" customWidth="1"/>
    <col min="10764" max="10764" width="4.875" style="7" customWidth="1"/>
    <col min="10765" max="10765" width="4.375" style="7" customWidth="1"/>
    <col min="10766" max="10766" width="4.125" style="7" customWidth="1"/>
    <col min="10767" max="10767" width="3.875" style="7" customWidth="1"/>
    <col min="10768" max="11005" width="10" style="7"/>
    <col min="11006" max="11006" width="4" style="7" customWidth="1"/>
    <col min="11007" max="11007" width="5.625" style="7" customWidth="1"/>
    <col min="11008" max="11008" width="54.875" style="7" customWidth="1"/>
    <col min="11009" max="11009" width="5.625" style="7" customWidth="1"/>
    <col min="11010" max="11010" width="6.375" style="7" customWidth="1"/>
    <col min="11011" max="11011" width="9.625" style="7" customWidth="1"/>
    <col min="11012" max="11012" width="0" style="7" hidden="1" customWidth="1"/>
    <col min="11013" max="11014" width="12.375" style="7" customWidth="1"/>
    <col min="11015" max="11015" width="3.875" style="7" customWidth="1"/>
    <col min="11016" max="11016" width="4.875" style="7" customWidth="1"/>
    <col min="11017" max="11017" width="11.625" style="7" customWidth="1"/>
    <col min="11018" max="11018" width="10" style="7" customWidth="1"/>
    <col min="11019" max="11019" width="4" style="7" customWidth="1"/>
    <col min="11020" max="11020" width="4.875" style="7" customWidth="1"/>
    <col min="11021" max="11021" width="4.375" style="7" customWidth="1"/>
    <col min="11022" max="11022" width="4.125" style="7" customWidth="1"/>
    <col min="11023" max="11023" width="3.875" style="7" customWidth="1"/>
    <col min="11024" max="11261" width="10" style="7"/>
    <col min="11262" max="11262" width="4" style="7" customWidth="1"/>
    <col min="11263" max="11263" width="5.625" style="7" customWidth="1"/>
    <col min="11264" max="11264" width="54.875" style="7" customWidth="1"/>
    <col min="11265" max="11265" width="5.625" style="7" customWidth="1"/>
    <col min="11266" max="11266" width="6.375" style="7" customWidth="1"/>
    <col min="11267" max="11267" width="9.625" style="7" customWidth="1"/>
    <col min="11268" max="11268" width="0" style="7" hidden="1" customWidth="1"/>
    <col min="11269" max="11270" width="12.375" style="7" customWidth="1"/>
    <col min="11271" max="11271" width="3.875" style="7" customWidth="1"/>
    <col min="11272" max="11272" width="4.875" style="7" customWidth="1"/>
    <col min="11273" max="11273" width="11.625" style="7" customWidth="1"/>
    <col min="11274" max="11274" width="10" style="7" customWidth="1"/>
    <col min="11275" max="11275" width="4" style="7" customWidth="1"/>
    <col min="11276" max="11276" width="4.875" style="7" customWidth="1"/>
    <col min="11277" max="11277" width="4.375" style="7" customWidth="1"/>
    <col min="11278" max="11278" width="4.125" style="7" customWidth="1"/>
    <col min="11279" max="11279" width="3.875" style="7" customWidth="1"/>
    <col min="11280" max="11517" width="10" style="7"/>
    <col min="11518" max="11518" width="4" style="7" customWidth="1"/>
    <col min="11519" max="11519" width="5.625" style="7" customWidth="1"/>
    <col min="11520" max="11520" width="54.875" style="7" customWidth="1"/>
    <col min="11521" max="11521" width="5.625" style="7" customWidth="1"/>
    <col min="11522" max="11522" width="6.375" style="7" customWidth="1"/>
    <col min="11523" max="11523" width="9.625" style="7" customWidth="1"/>
    <col min="11524" max="11524" width="0" style="7" hidden="1" customWidth="1"/>
    <col min="11525" max="11526" width="12.375" style="7" customWidth="1"/>
    <col min="11527" max="11527" width="3.875" style="7" customWidth="1"/>
    <col min="11528" max="11528" width="4.875" style="7" customWidth="1"/>
    <col min="11529" max="11529" width="11.625" style="7" customWidth="1"/>
    <col min="11530" max="11530" width="10" style="7" customWidth="1"/>
    <col min="11531" max="11531" width="4" style="7" customWidth="1"/>
    <col min="11532" max="11532" width="4.875" style="7" customWidth="1"/>
    <col min="11533" max="11533" width="4.375" style="7" customWidth="1"/>
    <col min="11534" max="11534" width="4.125" style="7" customWidth="1"/>
    <col min="11535" max="11535" width="3.875" style="7" customWidth="1"/>
    <col min="11536" max="11773" width="10" style="7"/>
    <col min="11774" max="11774" width="4" style="7" customWidth="1"/>
    <col min="11775" max="11775" width="5.625" style="7" customWidth="1"/>
    <col min="11776" max="11776" width="54.875" style="7" customWidth="1"/>
    <col min="11777" max="11777" width="5.625" style="7" customWidth="1"/>
    <col min="11778" max="11778" width="6.375" style="7" customWidth="1"/>
    <col min="11779" max="11779" width="9.625" style="7" customWidth="1"/>
    <col min="11780" max="11780" width="0" style="7" hidden="1" customWidth="1"/>
    <col min="11781" max="11782" width="12.375" style="7" customWidth="1"/>
    <col min="11783" max="11783" width="3.875" style="7" customWidth="1"/>
    <col min="11784" max="11784" width="4.875" style="7" customWidth="1"/>
    <col min="11785" max="11785" width="11.625" style="7" customWidth="1"/>
    <col min="11786" max="11786" width="10" style="7" customWidth="1"/>
    <col min="11787" max="11787" width="4" style="7" customWidth="1"/>
    <col min="11788" max="11788" width="4.875" style="7" customWidth="1"/>
    <col min="11789" max="11789" width="4.375" style="7" customWidth="1"/>
    <col min="11790" max="11790" width="4.125" style="7" customWidth="1"/>
    <col min="11791" max="11791" width="3.875" style="7" customWidth="1"/>
    <col min="11792" max="12029" width="10" style="7"/>
    <col min="12030" max="12030" width="4" style="7" customWidth="1"/>
    <col min="12031" max="12031" width="5.625" style="7" customWidth="1"/>
    <col min="12032" max="12032" width="54.875" style="7" customWidth="1"/>
    <col min="12033" max="12033" width="5.625" style="7" customWidth="1"/>
    <col min="12034" max="12034" width="6.375" style="7" customWidth="1"/>
    <col min="12035" max="12035" width="9.625" style="7" customWidth="1"/>
    <col min="12036" max="12036" width="0" style="7" hidden="1" customWidth="1"/>
    <col min="12037" max="12038" width="12.375" style="7" customWidth="1"/>
    <col min="12039" max="12039" width="3.875" style="7" customWidth="1"/>
    <col min="12040" max="12040" width="4.875" style="7" customWidth="1"/>
    <col min="12041" max="12041" width="11.625" style="7" customWidth="1"/>
    <col min="12042" max="12042" width="10" style="7" customWidth="1"/>
    <col min="12043" max="12043" width="4" style="7" customWidth="1"/>
    <col min="12044" max="12044" width="4.875" style="7" customWidth="1"/>
    <col min="12045" max="12045" width="4.375" style="7" customWidth="1"/>
    <col min="12046" max="12046" width="4.125" style="7" customWidth="1"/>
    <col min="12047" max="12047" width="3.875" style="7" customWidth="1"/>
    <col min="12048" max="12285" width="10" style="7"/>
    <col min="12286" max="12286" width="4" style="7" customWidth="1"/>
    <col min="12287" max="12287" width="5.625" style="7" customWidth="1"/>
    <col min="12288" max="12288" width="54.875" style="7" customWidth="1"/>
    <col min="12289" max="12289" width="5.625" style="7" customWidth="1"/>
    <col min="12290" max="12290" width="6.375" style="7" customWidth="1"/>
    <col min="12291" max="12291" width="9.625" style="7" customWidth="1"/>
    <col min="12292" max="12292" width="0" style="7" hidden="1" customWidth="1"/>
    <col min="12293" max="12294" width="12.375" style="7" customWidth="1"/>
    <col min="12295" max="12295" width="3.875" style="7" customWidth="1"/>
    <col min="12296" max="12296" width="4.875" style="7" customWidth="1"/>
    <col min="12297" max="12297" width="11.625" style="7" customWidth="1"/>
    <col min="12298" max="12298" width="10" style="7" customWidth="1"/>
    <col min="12299" max="12299" width="4" style="7" customWidth="1"/>
    <col min="12300" max="12300" width="4.875" style="7" customWidth="1"/>
    <col min="12301" max="12301" width="4.375" style="7" customWidth="1"/>
    <col min="12302" max="12302" width="4.125" style="7" customWidth="1"/>
    <col min="12303" max="12303" width="3.875" style="7" customWidth="1"/>
    <col min="12304" max="12541" width="10" style="7"/>
    <col min="12542" max="12542" width="4" style="7" customWidth="1"/>
    <col min="12543" max="12543" width="5.625" style="7" customWidth="1"/>
    <col min="12544" max="12544" width="54.875" style="7" customWidth="1"/>
    <col min="12545" max="12545" width="5.625" style="7" customWidth="1"/>
    <col min="12546" max="12546" width="6.375" style="7" customWidth="1"/>
    <col min="12547" max="12547" width="9.625" style="7" customWidth="1"/>
    <col min="12548" max="12548" width="0" style="7" hidden="1" customWidth="1"/>
    <col min="12549" max="12550" width="12.375" style="7" customWidth="1"/>
    <col min="12551" max="12551" width="3.875" style="7" customWidth="1"/>
    <col min="12552" max="12552" width="4.875" style="7" customWidth="1"/>
    <col min="12553" max="12553" width="11.625" style="7" customWidth="1"/>
    <col min="12554" max="12554" width="10" style="7" customWidth="1"/>
    <col min="12555" max="12555" width="4" style="7" customWidth="1"/>
    <col min="12556" max="12556" width="4.875" style="7" customWidth="1"/>
    <col min="12557" max="12557" width="4.375" style="7" customWidth="1"/>
    <col min="12558" max="12558" width="4.125" style="7" customWidth="1"/>
    <col min="12559" max="12559" width="3.875" style="7" customWidth="1"/>
    <col min="12560" max="12797" width="10" style="7"/>
    <col min="12798" max="12798" width="4" style="7" customWidth="1"/>
    <col min="12799" max="12799" width="5.625" style="7" customWidth="1"/>
    <col min="12800" max="12800" width="54.875" style="7" customWidth="1"/>
    <col min="12801" max="12801" width="5.625" style="7" customWidth="1"/>
    <col min="12802" max="12802" width="6.375" style="7" customWidth="1"/>
    <col min="12803" max="12803" width="9.625" style="7" customWidth="1"/>
    <col min="12804" max="12804" width="0" style="7" hidden="1" customWidth="1"/>
    <col min="12805" max="12806" width="12.375" style="7" customWidth="1"/>
    <col min="12807" max="12807" width="3.875" style="7" customWidth="1"/>
    <col min="12808" max="12808" width="4.875" style="7" customWidth="1"/>
    <col min="12809" max="12809" width="11.625" style="7" customWidth="1"/>
    <col min="12810" max="12810" width="10" style="7" customWidth="1"/>
    <col min="12811" max="12811" width="4" style="7" customWidth="1"/>
    <col min="12812" max="12812" width="4.875" style="7" customWidth="1"/>
    <col min="12813" max="12813" width="4.375" style="7" customWidth="1"/>
    <col min="12814" max="12814" width="4.125" style="7" customWidth="1"/>
    <col min="12815" max="12815" width="3.875" style="7" customWidth="1"/>
    <col min="12816" max="13053" width="10" style="7"/>
    <col min="13054" max="13054" width="4" style="7" customWidth="1"/>
    <col min="13055" max="13055" width="5.625" style="7" customWidth="1"/>
    <col min="13056" max="13056" width="54.875" style="7" customWidth="1"/>
    <col min="13057" max="13057" width="5.625" style="7" customWidth="1"/>
    <col min="13058" max="13058" width="6.375" style="7" customWidth="1"/>
    <col min="13059" max="13059" width="9.625" style="7" customWidth="1"/>
    <col min="13060" max="13060" width="0" style="7" hidden="1" customWidth="1"/>
    <col min="13061" max="13062" width="12.375" style="7" customWidth="1"/>
    <col min="13063" max="13063" width="3.875" style="7" customWidth="1"/>
    <col min="13064" max="13064" width="4.875" style="7" customWidth="1"/>
    <col min="13065" max="13065" width="11.625" style="7" customWidth="1"/>
    <col min="13066" max="13066" width="10" style="7" customWidth="1"/>
    <col min="13067" max="13067" width="4" style="7" customWidth="1"/>
    <col min="13068" max="13068" width="4.875" style="7" customWidth="1"/>
    <col min="13069" max="13069" width="4.375" style="7" customWidth="1"/>
    <col min="13070" max="13070" width="4.125" style="7" customWidth="1"/>
    <col min="13071" max="13071" width="3.875" style="7" customWidth="1"/>
    <col min="13072" max="13309" width="10" style="7"/>
    <col min="13310" max="13310" width="4" style="7" customWidth="1"/>
    <col min="13311" max="13311" width="5.625" style="7" customWidth="1"/>
    <col min="13312" max="13312" width="54.875" style="7" customWidth="1"/>
    <col min="13313" max="13313" width="5.625" style="7" customWidth="1"/>
    <col min="13314" max="13314" width="6.375" style="7" customWidth="1"/>
    <col min="13315" max="13315" width="9.625" style="7" customWidth="1"/>
    <col min="13316" max="13316" width="0" style="7" hidden="1" customWidth="1"/>
    <col min="13317" max="13318" width="12.375" style="7" customWidth="1"/>
    <col min="13319" max="13319" width="3.875" style="7" customWidth="1"/>
    <col min="13320" max="13320" width="4.875" style="7" customWidth="1"/>
    <col min="13321" max="13321" width="11.625" style="7" customWidth="1"/>
    <col min="13322" max="13322" width="10" style="7" customWidth="1"/>
    <col min="13323" max="13323" width="4" style="7" customWidth="1"/>
    <col min="13324" max="13324" width="4.875" style="7" customWidth="1"/>
    <col min="13325" max="13325" width="4.375" style="7" customWidth="1"/>
    <col min="13326" max="13326" width="4.125" style="7" customWidth="1"/>
    <col min="13327" max="13327" width="3.875" style="7" customWidth="1"/>
    <col min="13328" max="13565" width="10" style="7"/>
    <col min="13566" max="13566" width="4" style="7" customWidth="1"/>
    <col min="13567" max="13567" width="5.625" style="7" customWidth="1"/>
    <col min="13568" max="13568" width="54.875" style="7" customWidth="1"/>
    <col min="13569" max="13569" width="5.625" style="7" customWidth="1"/>
    <col min="13570" max="13570" width="6.375" style="7" customWidth="1"/>
    <col min="13571" max="13571" width="9.625" style="7" customWidth="1"/>
    <col min="13572" max="13572" width="0" style="7" hidden="1" customWidth="1"/>
    <col min="13573" max="13574" width="12.375" style="7" customWidth="1"/>
    <col min="13575" max="13575" width="3.875" style="7" customWidth="1"/>
    <col min="13576" max="13576" width="4.875" style="7" customWidth="1"/>
    <col min="13577" max="13577" width="11.625" style="7" customWidth="1"/>
    <col min="13578" max="13578" width="10" style="7" customWidth="1"/>
    <col min="13579" max="13579" width="4" style="7" customWidth="1"/>
    <col min="13580" max="13580" width="4.875" style="7" customWidth="1"/>
    <col min="13581" max="13581" width="4.375" style="7" customWidth="1"/>
    <col min="13582" max="13582" width="4.125" style="7" customWidth="1"/>
    <col min="13583" max="13583" width="3.875" style="7" customWidth="1"/>
    <col min="13584" max="13821" width="10" style="7"/>
    <col min="13822" max="13822" width="4" style="7" customWidth="1"/>
    <col min="13823" max="13823" width="5.625" style="7" customWidth="1"/>
    <col min="13824" max="13824" width="54.875" style="7" customWidth="1"/>
    <col min="13825" max="13825" width="5.625" style="7" customWidth="1"/>
    <col min="13826" max="13826" width="6.375" style="7" customWidth="1"/>
    <col min="13827" max="13827" width="9.625" style="7" customWidth="1"/>
    <col min="13828" max="13828" width="0" style="7" hidden="1" customWidth="1"/>
    <col min="13829" max="13830" width="12.375" style="7" customWidth="1"/>
    <col min="13831" max="13831" width="3.875" style="7" customWidth="1"/>
    <col min="13832" max="13832" width="4.875" style="7" customWidth="1"/>
    <col min="13833" max="13833" width="11.625" style="7" customWidth="1"/>
    <col min="13834" max="13834" width="10" style="7" customWidth="1"/>
    <col min="13835" max="13835" width="4" style="7" customWidth="1"/>
    <col min="13836" max="13836" width="4.875" style="7" customWidth="1"/>
    <col min="13837" max="13837" width="4.375" style="7" customWidth="1"/>
    <col min="13838" max="13838" width="4.125" style="7" customWidth="1"/>
    <col min="13839" max="13839" width="3.875" style="7" customWidth="1"/>
    <col min="13840" max="14077" width="10" style="7"/>
    <col min="14078" max="14078" width="4" style="7" customWidth="1"/>
    <col min="14079" max="14079" width="5.625" style="7" customWidth="1"/>
    <col min="14080" max="14080" width="54.875" style="7" customWidth="1"/>
    <col min="14081" max="14081" width="5.625" style="7" customWidth="1"/>
    <col min="14082" max="14082" width="6.375" style="7" customWidth="1"/>
    <col min="14083" max="14083" width="9.625" style="7" customWidth="1"/>
    <col min="14084" max="14084" width="0" style="7" hidden="1" customWidth="1"/>
    <col min="14085" max="14086" width="12.375" style="7" customWidth="1"/>
    <col min="14087" max="14087" width="3.875" style="7" customWidth="1"/>
    <col min="14088" max="14088" width="4.875" style="7" customWidth="1"/>
    <col min="14089" max="14089" width="11.625" style="7" customWidth="1"/>
    <col min="14090" max="14090" width="10" style="7" customWidth="1"/>
    <col min="14091" max="14091" width="4" style="7" customWidth="1"/>
    <col min="14092" max="14092" width="4.875" style="7" customWidth="1"/>
    <col min="14093" max="14093" width="4.375" style="7" customWidth="1"/>
    <col min="14094" max="14094" width="4.125" style="7" customWidth="1"/>
    <col min="14095" max="14095" width="3.875" style="7" customWidth="1"/>
    <col min="14096" max="14333" width="10" style="7"/>
    <col min="14334" max="14334" width="4" style="7" customWidth="1"/>
    <col min="14335" max="14335" width="5.625" style="7" customWidth="1"/>
    <col min="14336" max="14336" width="54.875" style="7" customWidth="1"/>
    <col min="14337" max="14337" width="5.625" style="7" customWidth="1"/>
    <col min="14338" max="14338" width="6.375" style="7" customWidth="1"/>
    <col min="14339" max="14339" width="9.625" style="7" customWidth="1"/>
    <col min="14340" max="14340" width="0" style="7" hidden="1" customWidth="1"/>
    <col min="14341" max="14342" width="12.375" style="7" customWidth="1"/>
    <col min="14343" max="14343" width="3.875" style="7" customWidth="1"/>
    <col min="14344" max="14344" width="4.875" style="7" customWidth="1"/>
    <col min="14345" max="14345" width="11.625" style="7" customWidth="1"/>
    <col min="14346" max="14346" width="10" style="7" customWidth="1"/>
    <col min="14347" max="14347" width="4" style="7" customWidth="1"/>
    <col min="14348" max="14348" width="4.875" style="7" customWidth="1"/>
    <col min="14349" max="14349" width="4.375" style="7" customWidth="1"/>
    <col min="14350" max="14350" width="4.125" style="7" customWidth="1"/>
    <col min="14351" max="14351" width="3.875" style="7" customWidth="1"/>
    <col min="14352" max="14589" width="10" style="7"/>
    <col min="14590" max="14590" width="4" style="7" customWidth="1"/>
    <col min="14591" max="14591" width="5.625" style="7" customWidth="1"/>
    <col min="14592" max="14592" width="54.875" style="7" customWidth="1"/>
    <col min="14593" max="14593" width="5.625" style="7" customWidth="1"/>
    <col min="14594" max="14594" width="6.375" style="7" customWidth="1"/>
    <col min="14595" max="14595" width="9.625" style="7" customWidth="1"/>
    <col min="14596" max="14596" width="0" style="7" hidden="1" customWidth="1"/>
    <col min="14597" max="14598" width="12.375" style="7" customWidth="1"/>
    <col min="14599" max="14599" width="3.875" style="7" customWidth="1"/>
    <col min="14600" max="14600" width="4.875" style="7" customWidth="1"/>
    <col min="14601" max="14601" width="11.625" style="7" customWidth="1"/>
    <col min="14602" max="14602" width="10" style="7" customWidth="1"/>
    <col min="14603" max="14603" width="4" style="7" customWidth="1"/>
    <col min="14604" max="14604" width="4.875" style="7" customWidth="1"/>
    <col min="14605" max="14605" width="4.375" style="7" customWidth="1"/>
    <col min="14606" max="14606" width="4.125" style="7" customWidth="1"/>
    <col min="14607" max="14607" width="3.875" style="7" customWidth="1"/>
    <col min="14608" max="14845" width="10" style="7"/>
    <col min="14846" max="14846" width="4" style="7" customWidth="1"/>
    <col min="14847" max="14847" width="5.625" style="7" customWidth="1"/>
    <col min="14848" max="14848" width="54.875" style="7" customWidth="1"/>
    <col min="14849" max="14849" width="5.625" style="7" customWidth="1"/>
    <col min="14850" max="14850" width="6.375" style="7" customWidth="1"/>
    <col min="14851" max="14851" width="9.625" style="7" customWidth="1"/>
    <col min="14852" max="14852" width="0" style="7" hidden="1" customWidth="1"/>
    <col min="14853" max="14854" width="12.375" style="7" customWidth="1"/>
    <col min="14855" max="14855" width="3.875" style="7" customWidth="1"/>
    <col min="14856" max="14856" width="4.875" style="7" customWidth="1"/>
    <col min="14857" max="14857" width="11.625" style="7" customWidth="1"/>
    <col min="14858" max="14858" width="10" style="7" customWidth="1"/>
    <col min="14859" max="14859" width="4" style="7" customWidth="1"/>
    <col min="14860" max="14860" width="4.875" style="7" customWidth="1"/>
    <col min="14861" max="14861" width="4.375" style="7" customWidth="1"/>
    <col min="14862" max="14862" width="4.125" style="7" customWidth="1"/>
    <col min="14863" max="14863" width="3.875" style="7" customWidth="1"/>
    <col min="14864" max="15101" width="10" style="7"/>
    <col min="15102" max="15102" width="4" style="7" customWidth="1"/>
    <col min="15103" max="15103" width="5.625" style="7" customWidth="1"/>
    <col min="15104" max="15104" width="54.875" style="7" customWidth="1"/>
    <col min="15105" max="15105" width="5.625" style="7" customWidth="1"/>
    <col min="15106" max="15106" width="6.375" style="7" customWidth="1"/>
    <col min="15107" max="15107" width="9.625" style="7" customWidth="1"/>
    <col min="15108" max="15108" width="0" style="7" hidden="1" customWidth="1"/>
    <col min="15109" max="15110" width="12.375" style="7" customWidth="1"/>
    <col min="15111" max="15111" width="3.875" style="7" customWidth="1"/>
    <col min="15112" max="15112" width="4.875" style="7" customWidth="1"/>
    <col min="15113" max="15113" width="11.625" style="7" customWidth="1"/>
    <col min="15114" max="15114" width="10" style="7" customWidth="1"/>
    <col min="15115" max="15115" width="4" style="7" customWidth="1"/>
    <col min="15116" max="15116" width="4.875" style="7" customWidth="1"/>
    <col min="15117" max="15117" width="4.375" style="7" customWidth="1"/>
    <col min="15118" max="15118" width="4.125" style="7" customWidth="1"/>
    <col min="15119" max="15119" width="3.875" style="7" customWidth="1"/>
    <col min="15120" max="15357" width="10" style="7"/>
    <col min="15358" max="15358" width="4" style="7" customWidth="1"/>
    <col min="15359" max="15359" width="5.625" style="7" customWidth="1"/>
    <col min="15360" max="15360" width="54.875" style="7" customWidth="1"/>
    <col min="15361" max="15361" width="5.625" style="7" customWidth="1"/>
    <col min="15362" max="15362" width="6.375" style="7" customWidth="1"/>
    <col min="15363" max="15363" width="9.625" style="7" customWidth="1"/>
    <col min="15364" max="15364" width="0" style="7" hidden="1" customWidth="1"/>
    <col min="15365" max="15366" width="12.375" style="7" customWidth="1"/>
    <col min="15367" max="15367" width="3.875" style="7" customWidth="1"/>
    <col min="15368" max="15368" width="4.875" style="7" customWidth="1"/>
    <col min="15369" max="15369" width="11.625" style="7" customWidth="1"/>
    <col min="15370" max="15370" width="10" style="7" customWidth="1"/>
    <col min="15371" max="15371" width="4" style="7" customWidth="1"/>
    <col min="15372" max="15372" width="4.875" style="7" customWidth="1"/>
    <col min="15373" max="15373" width="4.375" style="7" customWidth="1"/>
    <col min="15374" max="15374" width="4.125" style="7" customWidth="1"/>
    <col min="15375" max="15375" width="3.875" style="7" customWidth="1"/>
    <col min="15376" max="15613" width="10" style="7"/>
    <col min="15614" max="15614" width="4" style="7" customWidth="1"/>
    <col min="15615" max="15615" width="5.625" style="7" customWidth="1"/>
    <col min="15616" max="15616" width="54.875" style="7" customWidth="1"/>
    <col min="15617" max="15617" width="5.625" style="7" customWidth="1"/>
    <col min="15618" max="15618" width="6.375" style="7" customWidth="1"/>
    <col min="15619" max="15619" width="9.625" style="7" customWidth="1"/>
    <col min="15620" max="15620" width="0" style="7" hidden="1" customWidth="1"/>
    <col min="15621" max="15622" width="12.375" style="7" customWidth="1"/>
    <col min="15623" max="15623" width="3.875" style="7" customWidth="1"/>
    <col min="15624" max="15624" width="4.875" style="7" customWidth="1"/>
    <col min="15625" max="15625" width="11.625" style="7" customWidth="1"/>
    <col min="15626" max="15626" width="10" style="7" customWidth="1"/>
    <col min="15627" max="15627" width="4" style="7" customWidth="1"/>
    <col min="15628" max="15628" width="4.875" style="7" customWidth="1"/>
    <col min="15629" max="15629" width="4.375" style="7" customWidth="1"/>
    <col min="15630" max="15630" width="4.125" style="7" customWidth="1"/>
    <col min="15631" max="15631" width="3.875" style="7" customWidth="1"/>
    <col min="15632" max="15869" width="10" style="7"/>
    <col min="15870" max="15870" width="4" style="7" customWidth="1"/>
    <col min="15871" max="15871" width="5.625" style="7" customWidth="1"/>
    <col min="15872" max="15872" width="54.875" style="7" customWidth="1"/>
    <col min="15873" max="15873" width="5.625" style="7" customWidth="1"/>
    <col min="15874" max="15874" width="6.375" style="7" customWidth="1"/>
    <col min="15875" max="15875" width="9.625" style="7" customWidth="1"/>
    <col min="15876" max="15876" width="0" style="7" hidden="1" customWidth="1"/>
    <col min="15877" max="15878" width="12.375" style="7" customWidth="1"/>
    <col min="15879" max="15879" width="3.875" style="7" customWidth="1"/>
    <col min="15880" max="15880" width="4.875" style="7" customWidth="1"/>
    <col min="15881" max="15881" width="11.625" style="7" customWidth="1"/>
    <col min="15882" max="15882" width="10" style="7" customWidth="1"/>
    <col min="15883" max="15883" width="4" style="7" customWidth="1"/>
    <col min="15884" max="15884" width="4.875" style="7" customWidth="1"/>
    <col min="15885" max="15885" width="4.375" style="7" customWidth="1"/>
    <col min="15886" max="15886" width="4.125" style="7" customWidth="1"/>
    <col min="15887" max="15887" width="3.875" style="7" customWidth="1"/>
    <col min="15888" max="16125" width="10" style="7"/>
    <col min="16126" max="16126" width="4" style="7" customWidth="1"/>
    <col min="16127" max="16127" width="5.625" style="7" customWidth="1"/>
    <col min="16128" max="16128" width="54.875" style="7" customWidth="1"/>
    <col min="16129" max="16129" width="5.625" style="7" customWidth="1"/>
    <col min="16130" max="16130" width="6.375" style="7" customWidth="1"/>
    <col min="16131" max="16131" width="9.625" style="7" customWidth="1"/>
    <col min="16132" max="16132" width="0" style="7" hidden="1" customWidth="1"/>
    <col min="16133" max="16134" width="12.375" style="7" customWidth="1"/>
    <col min="16135" max="16135" width="3.875" style="7" customWidth="1"/>
    <col min="16136" max="16136" width="4.875" style="7" customWidth="1"/>
    <col min="16137" max="16137" width="11.625" style="7" customWidth="1"/>
    <col min="16138" max="16138" width="10" style="7" customWidth="1"/>
    <col min="16139" max="16139" width="4" style="7" customWidth="1"/>
    <col min="16140" max="16140" width="4.875" style="7" customWidth="1"/>
    <col min="16141" max="16141" width="4.375" style="7" customWidth="1"/>
    <col min="16142" max="16142" width="4.125" style="7" customWidth="1"/>
    <col min="16143" max="16143" width="3.875" style="7" customWidth="1"/>
    <col min="16144" max="16384" width="10" style="7"/>
  </cols>
  <sheetData>
    <row r="1" spans="1:16316" s="1" customFormat="1" ht="93" customHeight="1" x14ac:dyDescent="0.2">
      <c r="A1" s="117"/>
      <c r="B1" s="118"/>
      <c r="C1" s="119"/>
      <c r="D1" s="120"/>
      <c r="E1" s="119"/>
      <c r="F1" s="121"/>
      <c r="G1" s="119"/>
      <c r="H1" s="119"/>
      <c r="I1" s="122"/>
      <c r="J1" s="123"/>
      <c r="K1" s="21"/>
      <c r="L1" s="22"/>
      <c r="M1" s="22"/>
      <c r="N1" s="22"/>
      <c r="O1" s="15"/>
      <c r="U1" s="2"/>
    </row>
    <row r="2" spans="1:16316" s="3" customFormat="1" ht="24" customHeight="1" x14ac:dyDescent="0.2">
      <c r="A2" s="415" t="s">
        <v>214</v>
      </c>
      <c r="B2" s="415"/>
      <c r="C2" s="415"/>
      <c r="D2" s="415"/>
      <c r="E2" s="415"/>
      <c r="F2" s="124"/>
      <c r="G2" s="125"/>
      <c r="H2" s="125"/>
      <c r="I2" s="126"/>
      <c r="J2" s="127"/>
      <c r="K2" s="21"/>
      <c r="L2" s="22"/>
      <c r="M2" s="22"/>
      <c r="N2" s="22"/>
      <c r="O2" s="14"/>
    </row>
    <row r="3" spans="1:16316" s="4" customFormat="1" ht="39" customHeight="1" x14ac:dyDescent="0.2">
      <c r="A3" s="128" t="s">
        <v>0</v>
      </c>
      <c r="B3" s="129"/>
      <c r="C3" s="130"/>
      <c r="D3" s="131"/>
      <c r="E3" s="132"/>
      <c r="F3" s="132"/>
      <c r="G3" s="133"/>
      <c r="H3" s="134"/>
      <c r="I3" s="134"/>
      <c r="J3" s="134"/>
      <c r="K3" s="23"/>
      <c r="L3" s="24"/>
      <c r="M3" s="24">
        <v>1</v>
      </c>
      <c r="N3" s="24"/>
      <c r="O3" s="14"/>
    </row>
    <row r="4" spans="1:16316" s="5" customFormat="1" ht="25.5" x14ac:dyDescent="0.25">
      <c r="A4" s="135"/>
      <c r="B4" s="136" t="s">
        <v>8</v>
      </c>
      <c r="C4" s="137"/>
      <c r="D4" s="137" t="s">
        <v>1</v>
      </c>
      <c r="E4" s="137" t="s">
        <v>3</v>
      </c>
      <c r="F4" s="137" t="s">
        <v>4</v>
      </c>
      <c r="G4" s="137" t="s">
        <v>5</v>
      </c>
      <c r="H4" s="137" t="s">
        <v>6</v>
      </c>
      <c r="I4" s="138" t="s">
        <v>7</v>
      </c>
      <c r="J4" s="138" t="str">
        <f>IF(M3=2,"Total EUR","Total HUF")</f>
        <v>Total HUF</v>
      </c>
      <c r="K4" s="25"/>
      <c r="L4" s="26"/>
      <c r="M4" s="26"/>
      <c r="N4" s="26"/>
      <c r="O4" s="14"/>
    </row>
    <row r="5" spans="1:16316" s="6" customFormat="1" ht="12.75" customHeight="1" x14ac:dyDescent="0.25">
      <c r="A5" s="139"/>
      <c r="B5" s="140"/>
      <c r="C5" s="139"/>
      <c r="D5" s="141"/>
      <c r="E5" s="142"/>
      <c r="F5" s="143"/>
      <c r="G5" s="144"/>
      <c r="H5" s="144"/>
      <c r="I5" s="145"/>
      <c r="J5" s="145"/>
      <c r="K5" s="27"/>
      <c r="L5" s="27"/>
      <c r="M5" s="26"/>
      <c r="N5" s="26"/>
      <c r="O5" s="14"/>
    </row>
    <row r="6" spans="1:16316" s="6" customFormat="1" outlineLevel="1" x14ac:dyDescent="0.2">
      <c r="A6" s="153" t="s">
        <v>10</v>
      </c>
      <c r="B6" s="154"/>
      <c r="C6" s="155"/>
      <c r="D6" s="156"/>
      <c r="E6" s="157"/>
      <c r="F6" s="158"/>
      <c r="G6" s="159"/>
      <c r="H6" s="159"/>
      <c r="I6" s="160"/>
      <c r="J6" s="160"/>
      <c r="K6" s="27"/>
      <c r="L6" s="27"/>
      <c r="M6" s="26"/>
      <c r="N6" s="22"/>
      <c r="O6" s="14"/>
    </row>
    <row r="7" spans="1:16316" outlineLevel="1" x14ac:dyDescent="0.2">
      <c r="A7" s="161" t="s">
        <v>30</v>
      </c>
      <c r="B7" s="118"/>
      <c r="C7" s="162" t="s">
        <v>31</v>
      </c>
      <c r="E7" s="164"/>
      <c r="F7" s="165"/>
      <c r="G7" s="166"/>
      <c r="H7" s="166"/>
      <c r="I7" s="167"/>
      <c r="J7" s="122"/>
      <c r="K7" s="21"/>
      <c r="L7" s="21"/>
      <c r="O7" s="14"/>
    </row>
    <row r="8" spans="1:16316" outlineLevel="1" x14ac:dyDescent="0.2">
      <c r="A8" s="168"/>
      <c r="B8" s="118" t="s">
        <v>64</v>
      </c>
      <c r="C8" s="169" t="str">
        <f>CONCATENATE(A$8,".",COUNTBLANK(A8:A$9))</f>
        <v>.2</v>
      </c>
      <c r="D8" s="163" t="s">
        <v>82</v>
      </c>
      <c r="E8" s="164">
        <v>1</v>
      </c>
      <c r="F8" s="165" t="s">
        <v>59</v>
      </c>
      <c r="G8" s="166"/>
      <c r="H8" s="166"/>
      <c r="I8" s="167">
        <f t="shared" ref="I8" si="0">G8+H8</f>
        <v>0</v>
      </c>
      <c r="J8" s="122">
        <f t="shared" ref="J8" si="1">E8*I8/IF($M$3=2,Exch,1)</f>
        <v>0</v>
      </c>
      <c r="K8" s="21"/>
      <c r="L8" s="21"/>
      <c r="O8" s="14"/>
    </row>
    <row r="9" spans="1:16316" x14ac:dyDescent="0.2">
      <c r="A9" s="170"/>
      <c r="B9" s="171"/>
      <c r="C9" s="170">
        <v>100</v>
      </c>
      <c r="D9" s="172" t="s">
        <v>9</v>
      </c>
      <c r="E9" s="173"/>
      <c r="F9" s="173"/>
      <c r="G9" s="174"/>
      <c r="H9" s="174"/>
      <c r="I9" s="175" t="str">
        <f>IF($M$3=2,"EUR","HUF")</f>
        <v>HUF</v>
      </c>
      <c r="J9" s="176">
        <f>SUBTOTAL(9,J7:J8)</f>
        <v>0</v>
      </c>
      <c r="K9" s="21"/>
      <c r="L9" s="29"/>
      <c r="M9" s="29"/>
      <c r="N9" s="29"/>
      <c r="O9" s="1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</row>
    <row r="10" spans="1:16316" x14ac:dyDescent="0.2">
      <c r="A10" s="218" t="s">
        <v>238</v>
      </c>
      <c r="B10" s="171"/>
      <c r="C10" s="170"/>
      <c r="D10" s="172"/>
      <c r="E10" s="173"/>
      <c r="F10" s="173"/>
      <c r="G10" s="174"/>
      <c r="H10" s="174"/>
      <c r="I10" s="175"/>
      <c r="J10" s="176"/>
      <c r="K10" s="21"/>
      <c r="L10" s="29"/>
      <c r="M10" s="29"/>
      <c r="N10" s="29"/>
      <c r="O10" s="1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</row>
    <row r="11" spans="1:16316" s="6" customFormat="1" ht="6.75" customHeight="1" x14ac:dyDescent="0.25">
      <c r="A11" s="146"/>
      <c r="B11" s="147"/>
      <c r="C11" s="146"/>
      <c r="D11" s="148"/>
      <c r="E11" s="149"/>
      <c r="F11" s="150"/>
      <c r="G11" s="151"/>
      <c r="H11" s="151"/>
      <c r="I11" s="152"/>
      <c r="J11" s="152"/>
      <c r="K11" s="27"/>
      <c r="L11" s="27"/>
      <c r="M11" s="26"/>
      <c r="N11" s="26"/>
      <c r="O11" s="14"/>
    </row>
    <row r="12" spans="1:16316" s="6" customFormat="1" ht="6.75" customHeight="1" x14ac:dyDescent="0.25">
      <c r="A12" s="146"/>
      <c r="B12" s="147"/>
      <c r="C12" s="146"/>
      <c r="D12" s="148"/>
      <c r="E12" s="149"/>
      <c r="F12" s="150"/>
      <c r="G12" s="151"/>
      <c r="H12" s="151"/>
      <c r="I12" s="152"/>
      <c r="J12" s="152"/>
      <c r="K12" s="27"/>
      <c r="L12" s="27"/>
      <c r="M12" s="26"/>
      <c r="N12" s="26"/>
      <c r="O12" s="14"/>
    </row>
    <row r="13" spans="1:16316" s="8" customFormat="1" ht="12.75" customHeight="1" outlineLevel="1" collapsed="1" x14ac:dyDescent="0.2">
      <c r="A13" s="161" t="s">
        <v>12</v>
      </c>
      <c r="B13" s="177"/>
      <c r="C13" s="162" t="s">
        <v>45</v>
      </c>
      <c r="D13" s="212"/>
      <c r="E13" s="213"/>
      <c r="F13" s="213"/>
      <c r="G13" s="180"/>
      <c r="H13" s="180"/>
      <c r="I13" s="214"/>
      <c r="J13" s="181"/>
      <c r="K13" s="30"/>
      <c r="L13" s="30"/>
      <c r="M13" s="28"/>
      <c r="N13" s="22"/>
      <c r="O13" s="16"/>
    </row>
    <row r="14" spans="1:16316" s="9" customFormat="1" ht="12.75" customHeight="1" outlineLevel="1" x14ac:dyDescent="0.2">
      <c r="A14" s="192"/>
      <c r="B14" s="118" t="s">
        <v>112</v>
      </c>
      <c r="C14" s="169" t="str">
        <f>CONCATENATE(A$13,".",COUNTBLANK(A$13:A13)+1)</f>
        <v>220.1</v>
      </c>
      <c r="D14" s="178" t="s">
        <v>95</v>
      </c>
      <c r="E14" s="164">
        <v>2500</v>
      </c>
      <c r="F14" s="165" t="s">
        <v>29</v>
      </c>
      <c r="G14" s="167"/>
      <c r="H14" s="167"/>
      <c r="I14" s="167">
        <f t="shared" ref="I14" si="2">G14+H14</f>
        <v>0</v>
      </c>
      <c r="J14" s="122">
        <f t="shared" ref="J14" si="3">E14*I14/IF($M$3=2,Exch,1)</f>
        <v>0</v>
      </c>
      <c r="K14" s="21"/>
      <c r="L14" s="21"/>
      <c r="M14" s="28"/>
      <c r="N14" s="22"/>
      <c r="O14" s="16"/>
    </row>
    <row r="15" spans="1:16316" s="9" customFormat="1" ht="12.75" customHeight="1" outlineLevel="1" x14ac:dyDescent="0.2">
      <c r="A15" s="168"/>
      <c r="B15" s="118"/>
      <c r="C15" s="182"/>
      <c r="D15" s="183" t="str">
        <f>CONCATENATE(A13,". Subtotal ",C13)</f>
        <v>220. Subtotal Építési segédszerkezetek</v>
      </c>
      <c r="E15" s="184"/>
      <c r="F15" s="185"/>
      <c r="G15" s="182"/>
      <c r="H15" s="215"/>
      <c r="I15" s="187"/>
      <c r="J15" s="188">
        <f>SUBTOTAL(9,J14:J14)</f>
        <v>0</v>
      </c>
      <c r="K15" s="21"/>
      <c r="L15" s="21"/>
      <c r="M15" s="28"/>
      <c r="N15" s="22"/>
      <c r="O15" s="15"/>
    </row>
    <row r="16" spans="1:16316" s="10" customFormat="1" ht="15" customHeight="1" x14ac:dyDescent="0.2">
      <c r="A16" s="170"/>
      <c r="B16" s="171"/>
      <c r="C16" s="170">
        <v>200</v>
      </c>
      <c r="D16" s="172" t="s">
        <v>43</v>
      </c>
      <c r="E16" s="173"/>
      <c r="F16" s="173"/>
      <c r="G16" s="174"/>
      <c r="H16" s="174"/>
      <c r="I16" s="175" t="str">
        <f>IF($M$3=2,"EUR","HUF")</f>
        <v>HUF</v>
      </c>
      <c r="J16" s="176">
        <f>J15</f>
        <v>0</v>
      </c>
      <c r="K16" s="21"/>
      <c r="L16" s="29"/>
      <c r="M16" s="29"/>
      <c r="N16" s="29"/>
      <c r="O16" s="18"/>
    </row>
    <row r="17" spans="1:15" s="6" customFormat="1" ht="6.75" customHeight="1" x14ac:dyDescent="0.25">
      <c r="A17" s="146"/>
      <c r="B17" s="147"/>
      <c r="C17" s="146"/>
      <c r="D17" s="148"/>
      <c r="E17" s="149"/>
      <c r="F17" s="150"/>
      <c r="G17" s="151"/>
      <c r="H17" s="151"/>
      <c r="I17" s="152"/>
      <c r="J17" s="152"/>
      <c r="K17" s="27"/>
      <c r="L17" s="27"/>
      <c r="M17" s="26"/>
      <c r="N17" s="26"/>
      <c r="O17" s="16"/>
    </row>
    <row r="18" spans="1:15" s="6" customFormat="1" ht="6.75" customHeight="1" x14ac:dyDescent="0.25">
      <c r="A18" s="146"/>
      <c r="B18" s="147"/>
      <c r="C18" s="146"/>
      <c r="D18" s="148"/>
      <c r="E18" s="149"/>
      <c r="F18" s="150"/>
      <c r="G18" s="151"/>
      <c r="H18" s="151"/>
      <c r="I18" s="152"/>
      <c r="J18" s="152"/>
      <c r="K18" s="27"/>
      <c r="L18" s="27"/>
      <c r="M18" s="26"/>
      <c r="N18" s="26"/>
      <c r="O18" s="16"/>
    </row>
    <row r="19" spans="1:15" s="6" customFormat="1" ht="15" customHeight="1" outlineLevel="1" x14ac:dyDescent="0.25">
      <c r="A19" s="153" t="str">
        <f>CONCATENATE(C26," ) ",UPPER(D26),"")</f>
        <v>500 ) SZIGETELÉSEK</v>
      </c>
      <c r="B19" s="154"/>
      <c r="C19" s="155"/>
      <c r="D19" s="156"/>
      <c r="E19" s="189"/>
      <c r="F19" s="190"/>
      <c r="G19" s="159"/>
      <c r="H19" s="159"/>
      <c r="I19" s="160"/>
      <c r="J19" s="160"/>
      <c r="K19" s="21"/>
      <c r="L19" s="27"/>
      <c r="M19" s="26"/>
      <c r="N19" s="26"/>
      <c r="O19" s="16"/>
    </row>
    <row r="20" spans="1:15" outlineLevel="1" x14ac:dyDescent="0.2">
      <c r="A20" s="192">
        <v>520</v>
      </c>
      <c r="B20" s="194"/>
      <c r="C20" s="162" t="s">
        <v>54</v>
      </c>
      <c r="E20" s="191"/>
      <c r="F20" s="191"/>
      <c r="G20" s="180"/>
      <c r="H20" s="180"/>
      <c r="I20" s="179"/>
      <c r="J20" s="181"/>
      <c r="K20" s="21"/>
      <c r="L20" s="30"/>
    </row>
    <row r="21" spans="1:15" ht="25.5" outlineLevel="1" x14ac:dyDescent="0.2">
      <c r="A21" s="168"/>
      <c r="B21" s="118" t="s">
        <v>112</v>
      </c>
      <c r="C21" s="169"/>
      <c r="D21" s="199" t="s">
        <v>117</v>
      </c>
      <c r="E21" s="164">
        <v>75</v>
      </c>
      <c r="F21" s="165" t="s">
        <v>29</v>
      </c>
      <c r="G21" s="167"/>
      <c r="H21" s="167"/>
      <c r="I21" s="167">
        <f t="shared" ref="I21:I23" si="4">G21+H21</f>
        <v>0</v>
      </c>
      <c r="J21" s="122">
        <f t="shared" ref="J21:J23" si="5">E21*I21/IF($M$3=2,Exch,1)</f>
        <v>0</v>
      </c>
      <c r="K21" s="21"/>
      <c r="L21" s="21"/>
      <c r="N21" s="22"/>
      <c r="O21" s="19"/>
    </row>
    <row r="22" spans="1:15" ht="38.25" outlineLevel="1" x14ac:dyDescent="0.2">
      <c r="A22" s="168"/>
      <c r="B22" s="118" t="s">
        <v>112</v>
      </c>
      <c r="C22" s="169"/>
      <c r="D22" s="199" t="s">
        <v>254</v>
      </c>
      <c r="E22" s="164">
        <v>2000</v>
      </c>
      <c r="F22" s="165" t="s">
        <v>29</v>
      </c>
      <c r="G22" s="167"/>
      <c r="H22" s="167"/>
      <c r="I22" s="167">
        <f t="shared" si="4"/>
        <v>0</v>
      </c>
      <c r="J22" s="122">
        <f t="shared" si="5"/>
        <v>0</v>
      </c>
      <c r="K22" s="21"/>
      <c r="L22" s="21"/>
      <c r="N22" s="22"/>
      <c r="O22" s="19"/>
    </row>
    <row r="23" spans="1:15" ht="25.5" outlineLevel="1" x14ac:dyDescent="0.2">
      <c r="A23" s="168"/>
      <c r="B23" s="118" t="s">
        <v>112</v>
      </c>
      <c r="C23" s="169"/>
      <c r="D23" s="199" t="s">
        <v>253</v>
      </c>
      <c r="E23" s="164">
        <v>200</v>
      </c>
      <c r="F23" s="165" t="s">
        <v>29</v>
      </c>
      <c r="G23" s="167"/>
      <c r="H23" s="167"/>
      <c r="I23" s="167">
        <f t="shared" si="4"/>
        <v>0</v>
      </c>
      <c r="J23" s="122">
        <f t="shared" si="5"/>
        <v>0</v>
      </c>
      <c r="K23" s="21"/>
      <c r="L23" s="21"/>
    </row>
    <row r="24" spans="1:15" outlineLevel="1" x14ac:dyDescent="0.2">
      <c r="A24" s="168"/>
      <c r="B24" s="118"/>
      <c r="C24" s="169"/>
      <c r="D24" s="388"/>
      <c r="E24" s="195"/>
      <c r="F24" s="387"/>
      <c r="G24" s="198"/>
      <c r="H24" s="198"/>
      <c r="I24" s="198"/>
      <c r="J24" s="122"/>
      <c r="K24" s="21"/>
      <c r="L24" s="21"/>
    </row>
    <row r="25" spans="1:15" outlineLevel="1" x14ac:dyDescent="0.2">
      <c r="A25" s="168"/>
      <c r="B25" s="118"/>
      <c r="C25" s="200"/>
      <c r="D25" s="183" t="str">
        <f>CONCATENATE(A20,". Subtotal ",C20)</f>
        <v>520. Subtotal Hőszigetelések</v>
      </c>
      <c r="E25" s="184"/>
      <c r="F25" s="185"/>
      <c r="G25" s="186"/>
      <c r="H25" s="186"/>
      <c r="I25" s="193"/>
      <c r="J25" s="188">
        <f>SUBTOTAL(9,J21:J23)</f>
        <v>0</v>
      </c>
      <c r="K25" s="21"/>
      <c r="L25" s="30"/>
    </row>
    <row r="26" spans="1:15" s="10" customFormat="1" ht="15" customHeight="1" x14ac:dyDescent="0.2">
      <c r="A26" s="170"/>
      <c r="B26" s="171"/>
      <c r="C26" s="170">
        <v>500</v>
      </c>
      <c r="D26" s="172" t="s">
        <v>53</v>
      </c>
      <c r="E26" s="173"/>
      <c r="F26" s="173"/>
      <c r="G26" s="174"/>
      <c r="H26" s="174"/>
      <c r="I26" s="175" t="str">
        <f>IF($M$3=2,"EUR","HUF")</f>
        <v>HUF</v>
      </c>
      <c r="J26" s="176">
        <f>J25</f>
        <v>0</v>
      </c>
      <c r="K26" s="21"/>
      <c r="L26" s="29"/>
      <c r="M26" s="29"/>
      <c r="N26" s="29"/>
      <c r="O26" s="18"/>
    </row>
    <row r="27" spans="1:15" s="6" customFormat="1" ht="6.75" customHeight="1" x14ac:dyDescent="0.25">
      <c r="A27" s="146"/>
      <c r="B27" s="147"/>
      <c r="C27" s="146"/>
      <c r="D27" s="148"/>
      <c r="E27" s="149"/>
      <c r="F27" s="150"/>
      <c r="G27" s="151"/>
      <c r="H27" s="151"/>
      <c r="I27" s="152"/>
      <c r="J27" s="152"/>
      <c r="K27" s="27"/>
      <c r="L27" s="27"/>
      <c r="M27" s="26"/>
      <c r="N27" s="26"/>
      <c r="O27" s="16"/>
    </row>
    <row r="28" spans="1:15" s="6" customFormat="1" ht="15" customHeight="1" outlineLevel="1" x14ac:dyDescent="0.25">
      <c r="A28" s="153" t="str">
        <f>CONCATENATE(C33," ) ",UPPER(D33),"")</f>
        <v>600 ) HOMLOKZATI MUNKÁK</v>
      </c>
      <c r="B28" s="154"/>
      <c r="C28" s="155"/>
      <c r="D28" s="156"/>
      <c r="E28" s="189"/>
      <c r="F28" s="190"/>
      <c r="G28" s="159"/>
      <c r="H28" s="159"/>
      <c r="I28" s="160"/>
      <c r="J28" s="160"/>
      <c r="K28" s="21"/>
      <c r="L28" s="27"/>
      <c r="M28" s="26"/>
      <c r="N28" s="26"/>
      <c r="O28" s="16"/>
    </row>
    <row r="29" spans="1:15" s="9" customFormat="1" ht="12.75" customHeight="1" outlineLevel="1" x14ac:dyDescent="0.2">
      <c r="A29" s="192">
        <v>610</v>
      </c>
      <c r="B29" s="194"/>
      <c r="C29" s="162" t="s">
        <v>34</v>
      </c>
      <c r="D29" s="178"/>
      <c r="E29" s="195"/>
      <c r="F29" s="196"/>
      <c r="G29" s="197"/>
      <c r="H29" s="197"/>
      <c r="I29" s="198"/>
      <c r="J29" s="123"/>
      <c r="K29" s="21"/>
      <c r="L29" s="21"/>
      <c r="M29" s="26"/>
      <c r="N29" s="26"/>
      <c r="O29" s="16"/>
    </row>
    <row r="30" spans="1:15" s="9" customFormat="1" outlineLevel="1" x14ac:dyDescent="0.2">
      <c r="A30" s="168"/>
      <c r="B30" s="118" t="s">
        <v>112</v>
      </c>
      <c r="C30" s="169"/>
      <c r="D30" s="201" t="s">
        <v>125</v>
      </c>
      <c r="E30" s="164">
        <f>2.25*2.6*100</f>
        <v>585</v>
      </c>
      <c r="F30" s="165" t="s">
        <v>29</v>
      </c>
      <c r="G30" s="167"/>
      <c r="H30" s="167"/>
      <c r="I30" s="167">
        <f t="shared" ref="I30:I31" si="6">G30+H30</f>
        <v>0</v>
      </c>
      <c r="J30" s="122">
        <f t="shared" ref="J30:J31" si="7">E30*I30/IF($M$3=2,Exch,1)</f>
        <v>0</v>
      </c>
      <c r="K30" s="21"/>
      <c r="L30" s="21"/>
      <c r="M30" s="22"/>
      <c r="N30" s="22"/>
      <c r="O30" s="19"/>
    </row>
    <row r="31" spans="1:15" s="9" customFormat="1" outlineLevel="1" x14ac:dyDescent="0.2">
      <c r="A31" s="168"/>
      <c r="B31" s="118" t="s">
        <v>112</v>
      </c>
      <c r="C31" s="169"/>
      <c r="D31" s="201" t="s">
        <v>120</v>
      </c>
      <c r="E31" s="164">
        <f>2*1.8*3.3</f>
        <v>11.879999999999999</v>
      </c>
      <c r="F31" s="165" t="s">
        <v>29</v>
      </c>
      <c r="G31" s="167"/>
      <c r="H31" s="167"/>
      <c r="I31" s="167">
        <f t="shared" si="6"/>
        <v>0</v>
      </c>
      <c r="J31" s="122">
        <f t="shared" si="7"/>
        <v>0</v>
      </c>
      <c r="K31" s="21"/>
      <c r="L31" s="21"/>
      <c r="M31" s="22"/>
      <c r="N31" s="22"/>
      <c r="O31" s="19"/>
    </row>
    <row r="32" spans="1:15" s="8" customFormat="1" ht="12.75" customHeight="1" outlineLevel="1" x14ac:dyDescent="0.2">
      <c r="A32" s="168"/>
      <c r="B32" s="118"/>
      <c r="C32" s="182"/>
      <c r="D32" s="183" t="str">
        <f>CONCATENATE(A29,". Subtotal ",C29)</f>
        <v>610. Subtotal Homlokzati munkák</v>
      </c>
      <c r="E32" s="184"/>
      <c r="F32" s="185"/>
      <c r="G32" s="186"/>
      <c r="H32" s="186"/>
      <c r="I32" s="193"/>
      <c r="J32" s="188">
        <f>SUBTOTAL(9,J30:J31)</f>
        <v>0</v>
      </c>
      <c r="K32" s="21"/>
      <c r="L32" s="30"/>
      <c r="M32" s="22"/>
      <c r="N32" s="22"/>
      <c r="O32" s="19"/>
    </row>
    <row r="33" spans="1:15" s="10" customFormat="1" ht="15" customHeight="1" x14ac:dyDescent="0.2">
      <c r="A33" s="170"/>
      <c r="B33" s="171"/>
      <c r="C33" s="170">
        <v>600</v>
      </c>
      <c r="D33" s="172" t="s">
        <v>13</v>
      </c>
      <c r="E33" s="173"/>
      <c r="F33" s="173"/>
      <c r="G33" s="174"/>
      <c r="H33" s="174"/>
      <c r="I33" s="175" t="str">
        <f>IF($M$3=2,"EUR","HUF")</f>
        <v>HUF</v>
      </c>
      <c r="J33" s="176">
        <f>J32</f>
        <v>0</v>
      </c>
      <c r="K33" s="21"/>
      <c r="L33" s="29"/>
      <c r="M33" s="29"/>
      <c r="N33" s="29"/>
      <c r="O33" s="18"/>
    </row>
    <row r="34" spans="1:15" s="6" customFormat="1" ht="6.75" customHeight="1" x14ac:dyDescent="0.25">
      <c r="A34" s="146"/>
      <c r="B34" s="147"/>
      <c r="C34" s="146"/>
      <c r="D34" s="148"/>
      <c r="E34" s="149"/>
      <c r="F34" s="150"/>
      <c r="G34" s="151"/>
      <c r="H34" s="151"/>
      <c r="I34" s="152"/>
      <c r="J34" s="152"/>
      <c r="K34" s="27"/>
      <c r="L34" s="27"/>
      <c r="M34" s="26"/>
      <c r="N34" s="26"/>
      <c r="O34" s="16"/>
    </row>
    <row r="35" spans="1:15" s="6" customFormat="1" ht="6.75" customHeight="1" x14ac:dyDescent="0.25">
      <c r="A35" s="146"/>
      <c r="B35" s="147"/>
      <c r="C35" s="146"/>
      <c r="D35" s="148"/>
      <c r="E35" s="149"/>
      <c r="F35" s="150"/>
      <c r="G35" s="151"/>
      <c r="H35" s="151"/>
      <c r="I35" s="152"/>
      <c r="J35" s="152"/>
      <c r="K35" s="27"/>
      <c r="L35" s="27"/>
      <c r="M35" s="26"/>
      <c r="N35" s="26"/>
      <c r="O35" s="16"/>
    </row>
    <row r="36" spans="1:15" s="6" customFormat="1" ht="6.6" customHeight="1" x14ac:dyDescent="0.2">
      <c r="A36" s="146"/>
      <c r="B36" s="147"/>
      <c r="C36" s="146"/>
      <c r="D36" s="148"/>
      <c r="E36" s="149"/>
      <c r="F36" s="150"/>
      <c r="G36" s="151"/>
      <c r="H36" s="151"/>
      <c r="I36" s="152"/>
      <c r="J36" s="152"/>
      <c r="K36" s="27"/>
      <c r="L36" s="27"/>
      <c r="M36" s="26"/>
      <c r="N36" s="22"/>
      <c r="O36" s="19"/>
    </row>
    <row r="37" spans="1:15" x14ac:dyDescent="0.2">
      <c r="N37" s="22"/>
      <c r="O37" s="19"/>
    </row>
    <row r="38" spans="1:15" x14ac:dyDescent="0.2">
      <c r="D38" s="209" t="s">
        <v>39</v>
      </c>
      <c r="E38" s="209"/>
      <c r="F38" s="209"/>
      <c r="G38" s="209"/>
      <c r="H38" s="209"/>
      <c r="I38" s="210" t="str">
        <f>IF($M$3=2,"EUR","HUF")</f>
        <v>HUF</v>
      </c>
      <c r="J38" s="211">
        <f>J9+J26+J16+J33</f>
        <v>0</v>
      </c>
      <c r="N38" s="22"/>
      <c r="O38" s="19"/>
    </row>
    <row r="39" spans="1:15" x14ac:dyDescent="0.2">
      <c r="N39" s="22"/>
      <c r="O39" s="19"/>
    </row>
  </sheetData>
  <autoFilter ref="A5:J38"/>
  <mergeCells count="1">
    <mergeCell ref="A2:E2"/>
  </mergeCells>
  <dataValidations count="1">
    <dataValidation type="list" allowBlank="1" showInputMessage="1" showErrorMessage="1" sqref="B1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  <headerFooter alignWithMargins="0">
    <oddFooter xml:space="preserve">&amp;C&amp;F&amp;R&amp;"Arial,Félkövér"&amp;14Page #&amp;P&amp;"Arial,Normál"&amp;10
&amp;D&amp;T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 sizeWithCells="1">
                  <from>
                    <xdr:col>3</xdr:col>
                    <xdr:colOff>2971800</xdr:colOff>
                    <xdr:row>0</xdr:row>
                    <xdr:rowOff>895350</xdr:rowOff>
                  </from>
                  <to>
                    <xdr:col>3</xdr:col>
                    <xdr:colOff>3543300</xdr:colOff>
                    <xdr:row>0</xdr:row>
                    <xdr:rowOff>1076325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 sizeWithCells="1">
                  <from>
                    <xdr:col>3</xdr:col>
                    <xdr:colOff>2343150</xdr:colOff>
                    <xdr:row>0</xdr:row>
                    <xdr:rowOff>895350</xdr:rowOff>
                  </from>
                  <to>
                    <xdr:col>3</xdr:col>
                    <xdr:colOff>2705100</xdr:colOff>
                    <xdr:row>0</xdr:row>
                    <xdr:rowOff>1057275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XCN24"/>
  <sheetViews>
    <sheetView defaultGridColor="0" colorId="22" zoomScaleNormal="100" zoomScaleSheetLayoutView="100" workbookViewId="0">
      <selection activeCell="D29" sqref="D29"/>
    </sheetView>
  </sheetViews>
  <sheetFormatPr defaultColWidth="10" defaultRowHeight="12.75" outlineLevelRow="1" x14ac:dyDescent="0.2"/>
  <cols>
    <col min="1" max="1" width="8.75" style="203" customWidth="1"/>
    <col min="2" max="2" width="11.875" style="204" customWidth="1"/>
    <col min="3" max="3" width="5.625" style="205" customWidth="1"/>
    <col min="4" max="4" width="48.125" style="163" customWidth="1"/>
    <col min="5" max="5" width="9.625" style="205" customWidth="1"/>
    <col min="6" max="6" width="8.875" style="206" bestFit="1" customWidth="1"/>
    <col min="7" max="7" width="9.75" style="205" bestFit="1" customWidth="1"/>
    <col min="8" max="8" width="9.125" style="205" bestFit="1" customWidth="1"/>
    <col min="9" max="9" width="9.125" style="207" bestFit="1" customWidth="1"/>
    <col min="10" max="10" width="12" style="208" customWidth="1"/>
    <col min="11" max="11" width="12.375" style="31" customWidth="1"/>
    <col min="12" max="12" width="10.625" style="31" customWidth="1"/>
    <col min="13" max="13" width="9.625" style="28" bestFit="1" customWidth="1"/>
    <col min="14" max="14" width="11.625" style="28" customWidth="1"/>
    <col min="15" max="15" width="10" style="17" customWidth="1"/>
    <col min="16" max="54" width="10" style="41"/>
    <col min="55" max="253" width="10" style="7"/>
    <col min="254" max="254" width="4" style="7" customWidth="1"/>
    <col min="255" max="255" width="5.625" style="7" customWidth="1"/>
    <col min="256" max="256" width="54.875" style="7" customWidth="1"/>
    <col min="257" max="257" width="5.625" style="7" customWidth="1"/>
    <col min="258" max="258" width="6.375" style="7" customWidth="1"/>
    <col min="259" max="259" width="9.625" style="7" customWidth="1"/>
    <col min="260" max="260" width="0" style="7" hidden="1" customWidth="1"/>
    <col min="261" max="262" width="12.375" style="7" customWidth="1"/>
    <col min="263" max="263" width="3.875" style="7" customWidth="1"/>
    <col min="264" max="264" width="4.875" style="7" customWidth="1"/>
    <col min="265" max="265" width="11.625" style="7" customWidth="1"/>
    <col min="266" max="266" width="10" style="7" customWidth="1"/>
    <col min="267" max="267" width="4" style="7" customWidth="1"/>
    <col min="268" max="268" width="4.875" style="7" customWidth="1"/>
    <col min="269" max="269" width="4.375" style="7" customWidth="1"/>
    <col min="270" max="270" width="4.125" style="7" customWidth="1"/>
    <col min="271" max="271" width="3.875" style="7" customWidth="1"/>
    <col min="272" max="509" width="10" style="7"/>
    <col min="510" max="510" width="4" style="7" customWidth="1"/>
    <col min="511" max="511" width="5.625" style="7" customWidth="1"/>
    <col min="512" max="512" width="54.875" style="7" customWidth="1"/>
    <col min="513" max="513" width="5.625" style="7" customWidth="1"/>
    <col min="514" max="514" width="6.375" style="7" customWidth="1"/>
    <col min="515" max="515" width="9.625" style="7" customWidth="1"/>
    <col min="516" max="516" width="0" style="7" hidden="1" customWidth="1"/>
    <col min="517" max="518" width="12.375" style="7" customWidth="1"/>
    <col min="519" max="519" width="3.875" style="7" customWidth="1"/>
    <col min="520" max="520" width="4.875" style="7" customWidth="1"/>
    <col min="521" max="521" width="11.625" style="7" customWidth="1"/>
    <col min="522" max="522" width="10" style="7" customWidth="1"/>
    <col min="523" max="523" width="4" style="7" customWidth="1"/>
    <col min="524" max="524" width="4.875" style="7" customWidth="1"/>
    <col min="525" max="525" width="4.375" style="7" customWidth="1"/>
    <col min="526" max="526" width="4.125" style="7" customWidth="1"/>
    <col min="527" max="527" width="3.875" style="7" customWidth="1"/>
    <col min="528" max="765" width="10" style="7"/>
    <col min="766" max="766" width="4" style="7" customWidth="1"/>
    <col min="767" max="767" width="5.625" style="7" customWidth="1"/>
    <col min="768" max="768" width="54.875" style="7" customWidth="1"/>
    <col min="769" max="769" width="5.625" style="7" customWidth="1"/>
    <col min="770" max="770" width="6.375" style="7" customWidth="1"/>
    <col min="771" max="771" width="9.625" style="7" customWidth="1"/>
    <col min="772" max="772" width="0" style="7" hidden="1" customWidth="1"/>
    <col min="773" max="774" width="12.375" style="7" customWidth="1"/>
    <col min="775" max="775" width="3.875" style="7" customWidth="1"/>
    <col min="776" max="776" width="4.875" style="7" customWidth="1"/>
    <col min="777" max="777" width="11.625" style="7" customWidth="1"/>
    <col min="778" max="778" width="10" style="7" customWidth="1"/>
    <col min="779" max="779" width="4" style="7" customWidth="1"/>
    <col min="780" max="780" width="4.875" style="7" customWidth="1"/>
    <col min="781" max="781" width="4.375" style="7" customWidth="1"/>
    <col min="782" max="782" width="4.125" style="7" customWidth="1"/>
    <col min="783" max="783" width="3.875" style="7" customWidth="1"/>
    <col min="784" max="1021" width="10" style="7"/>
    <col min="1022" max="1022" width="4" style="7" customWidth="1"/>
    <col min="1023" max="1023" width="5.625" style="7" customWidth="1"/>
    <col min="1024" max="1024" width="54.875" style="7" customWidth="1"/>
    <col min="1025" max="1025" width="5.625" style="7" customWidth="1"/>
    <col min="1026" max="1026" width="6.375" style="7" customWidth="1"/>
    <col min="1027" max="1027" width="9.625" style="7" customWidth="1"/>
    <col min="1028" max="1028" width="0" style="7" hidden="1" customWidth="1"/>
    <col min="1029" max="1030" width="12.375" style="7" customWidth="1"/>
    <col min="1031" max="1031" width="3.875" style="7" customWidth="1"/>
    <col min="1032" max="1032" width="4.875" style="7" customWidth="1"/>
    <col min="1033" max="1033" width="11.625" style="7" customWidth="1"/>
    <col min="1034" max="1034" width="10" style="7" customWidth="1"/>
    <col min="1035" max="1035" width="4" style="7" customWidth="1"/>
    <col min="1036" max="1036" width="4.875" style="7" customWidth="1"/>
    <col min="1037" max="1037" width="4.375" style="7" customWidth="1"/>
    <col min="1038" max="1038" width="4.125" style="7" customWidth="1"/>
    <col min="1039" max="1039" width="3.875" style="7" customWidth="1"/>
    <col min="1040" max="1277" width="10" style="7"/>
    <col min="1278" max="1278" width="4" style="7" customWidth="1"/>
    <col min="1279" max="1279" width="5.625" style="7" customWidth="1"/>
    <col min="1280" max="1280" width="54.875" style="7" customWidth="1"/>
    <col min="1281" max="1281" width="5.625" style="7" customWidth="1"/>
    <col min="1282" max="1282" width="6.375" style="7" customWidth="1"/>
    <col min="1283" max="1283" width="9.625" style="7" customWidth="1"/>
    <col min="1284" max="1284" width="0" style="7" hidden="1" customWidth="1"/>
    <col min="1285" max="1286" width="12.375" style="7" customWidth="1"/>
    <col min="1287" max="1287" width="3.875" style="7" customWidth="1"/>
    <col min="1288" max="1288" width="4.875" style="7" customWidth="1"/>
    <col min="1289" max="1289" width="11.625" style="7" customWidth="1"/>
    <col min="1290" max="1290" width="10" style="7" customWidth="1"/>
    <col min="1291" max="1291" width="4" style="7" customWidth="1"/>
    <col min="1292" max="1292" width="4.875" style="7" customWidth="1"/>
    <col min="1293" max="1293" width="4.375" style="7" customWidth="1"/>
    <col min="1294" max="1294" width="4.125" style="7" customWidth="1"/>
    <col min="1295" max="1295" width="3.875" style="7" customWidth="1"/>
    <col min="1296" max="1533" width="10" style="7"/>
    <col min="1534" max="1534" width="4" style="7" customWidth="1"/>
    <col min="1535" max="1535" width="5.625" style="7" customWidth="1"/>
    <col min="1536" max="1536" width="54.875" style="7" customWidth="1"/>
    <col min="1537" max="1537" width="5.625" style="7" customWidth="1"/>
    <col min="1538" max="1538" width="6.375" style="7" customWidth="1"/>
    <col min="1539" max="1539" width="9.625" style="7" customWidth="1"/>
    <col min="1540" max="1540" width="0" style="7" hidden="1" customWidth="1"/>
    <col min="1541" max="1542" width="12.375" style="7" customWidth="1"/>
    <col min="1543" max="1543" width="3.875" style="7" customWidth="1"/>
    <col min="1544" max="1544" width="4.875" style="7" customWidth="1"/>
    <col min="1545" max="1545" width="11.625" style="7" customWidth="1"/>
    <col min="1546" max="1546" width="10" style="7" customWidth="1"/>
    <col min="1547" max="1547" width="4" style="7" customWidth="1"/>
    <col min="1548" max="1548" width="4.875" style="7" customWidth="1"/>
    <col min="1549" max="1549" width="4.375" style="7" customWidth="1"/>
    <col min="1550" max="1550" width="4.125" style="7" customWidth="1"/>
    <col min="1551" max="1551" width="3.875" style="7" customWidth="1"/>
    <col min="1552" max="1789" width="10" style="7"/>
    <col min="1790" max="1790" width="4" style="7" customWidth="1"/>
    <col min="1791" max="1791" width="5.625" style="7" customWidth="1"/>
    <col min="1792" max="1792" width="54.875" style="7" customWidth="1"/>
    <col min="1793" max="1793" width="5.625" style="7" customWidth="1"/>
    <col min="1794" max="1794" width="6.375" style="7" customWidth="1"/>
    <col min="1795" max="1795" width="9.625" style="7" customWidth="1"/>
    <col min="1796" max="1796" width="0" style="7" hidden="1" customWidth="1"/>
    <col min="1797" max="1798" width="12.375" style="7" customWidth="1"/>
    <col min="1799" max="1799" width="3.875" style="7" customWidth="1"/>
    <col min="1800" max="1800" width="4.875" style="7" customWidth="1"/>
    <col min="1801" max="1801" width="11.625" style="7" customWidth="1"/>
    <col min="1802" max="1802" width="10" style="7" customWidth="1"/>
    <col min="1803" max="1803" width="4" style="7" customWidth="1"/>
    <col min="1804" max="1804" width="4.875" style="7" customWidth="1"/>
    <col min="1805" max="1805" width="4.375" style="7" customWidth="1"/>
    <col min="1806" max="1806" width="4.125" style="7" customWidth="1"/>
    <col min="1807" max="1807" width="3.875" style="7" customWidth="1"/>
    <col min="1808" max="2045" width="10" style="7"/>
    <col min="2046" max="2046" width="4" style="7" customWidth="1"/>
    <col min="2047" max="2047" width="5.625" style="7" customWidth="1"/>
    <col min="2048" max="2048" width="54.875" style="7" customWidth="1"/>
    <col min="2049" max="2049" width="5.625" style="7" customWidth="1"/>
    <col min="2050" max="2050" width="6.375" style="7" customWidth="1"/>
    <col min="2051" max="2051" width="9.625" style="7" customWidth="1"/>
    <col min="2052" max="2052" width="0" style="7" hidden="1" customWidth="1"/>
    <col min="2053" max="2054" width="12.375" style="7" customWidth="1"/>
    <col min="2055" max="2055" width="3.875" style="7" customWidth="1"/>
    <col min="2056" max="2056" width="4.875" style="7" customWidth="1"/>
    <col min="2057" max="2057" width="11.625" style="7" customWidth="1"/>
    <col min="2058" max="2058" width="10" style="7" customWidth="1"/>
    <col min="2059" max="2059" width="4" style="7" customWidth="1"/>
    <col min="2060" max="2060" width="4.875" style="7" customWidth="1"/>
    <col min="2061" max="2061" width="4.375" style="7" customWidth="1"/>
    <col min="2062" max="2062" width="4.125" style="7" customWidth="1"/>
    <col min="2063" max="2063" width="3.875" style="7" customWidth="1"/>
    <col min="2064" max="2301" width="10" style="7"/>
    <col min="2302" max="2302" width="4" style="7" customWidth="1"/>
    <col min="2303" max="2303" width="5.625" style="7" customWidth="1"/>
    <col min="2304" max="2304" width="54.875" style="7" customWidth="1"/>
    <col min="2305" max="2305" width="5.625" style="7" customWidth="1"/>
    <col min="2306" max="2306" width="6.375" style="7" customWidth="1"/>
    <col min="2307" max="2307" width="9.625" style="7" customWidth="1"/>
    <col min="2308" max="2308" width="0" style="7" hidden="1" customWidth="1"/>
    <col min="2309" max="2310" width="12.375" style="7" customWidth="1"/>
    <col min="2311" max="2311" width="3.875" style="7" customWidth="1"/>
    <col min="2312" max="2312" width="4.875" style="7" customWidth="1"/>
    <col min="2313" max="2313" width="11.625" style="7" customWidth="1"/>
    <col min="2314" max="2314" width="10" style="7" customWidth="1"/>
    <col min="2315" max="2315" width="4" style="7" customWidth="1"/>
    <col min="2316" max="2316" width="4.875" style="7" customWidth="1"/>
    <col min="2317" max="2317" width="4.375" style="7" customWidth="1"/>
    <col min="2318" max="2318" width="4.125" style="7" customWidth="1"/>
    <col min="2319" max="2319" width="3.875" style="7" customWidth="1"/>
    <col min="2320" max="2557" width="10" style="7"/>
    <col min="2558" max="2558" width="4" style="7" customWidth="1"/>
    <col min="2559" max="2559" width="5.625" style="7" customWidth="1"/>
    <col min="2560" max="2560" width="54.875" style="7" customWidth="1"/>
    <col min="2561" max="2561" width="5.625" style="7" customWidth="1"/>
    <col min="2562" max="2562" width="6.375" style="7" customWidth="1"/>
    <col min="2563" max="2563" width="9.625" style="7" customWidth="1"/>
    <col min="2564" max="2564" width="0" style="7" hidden="1" customWidth="1"/>
    <col min="2565" max="2566" width="12.375" style="7" customWidth="1"/>
    <col min="2567" max="2567" width="3.875" style="7" customWidth="1"/>
    <col min="2568" max="2568" width="4.875" style="7" customWidth="1"/>
    <col min="2569" max="2569" width="11.625" style="7" customWidth="1"/>
    <col min="2570" max="2570" width="10" style="7" customWidth="1"/>
    <col min="2571" max="2571" width="4" style="7" customWidth="1"/>
    <col min="2572" max="2572" width="4.875" style="7" customWidth="1"/>
    <col min="2573" max="2573" width="4.375" style="7" customWidth="1"/>
    <col min="2574" max="2574" width="4.125" style="7" customWidth="1"/>
    <col min="2575" max="2575" width="3.875" style="7" customWidth="1"/>
    <col min="2576" max="2813" width="10" style="7"/>
    <col min="2814" max="2814" width="4" style="7" customWidth="1"/>
    <col min="2815" max="2815" width="5.625" style="7" customWidth="1"/>
    <col min="2816" max="2816" width="54.875" style="7" customWidth="1"/>
    <col min="2817" max="2817" width="5.625" style="7" customWidth="1"/>
    <col min="2818" max="2818" width="6.375" style="7" customWidth="1"/>
    <col min="2819" max="2819" width="9.625" style="7" customWidth="1"/>
    <col min="2820" max="2820" width="0" style="7" hidden="1" customWidth="1"/>
    <col min="2821" max="2822" width="12.375" style="7" customWidth="1"/>
    <col min="2823" max="2823" width="3.875" style="7" customWidth="1"/>
    <col min="2824" max="2824" width="4.875" style="7" customWidth="1"/>
    <col min="2825" max="2825" width="11.625" style="7" customWidth="1"/>
    <col min="2826" max="2826" width="10" style="7" customWidth="1"/>
    <col min="2827" max="2827" width="4" style="7" customWidth="1"/>
    <col min="2828" max="2828" width="4.875" style="7" customWidth="1"/>
    <col min="2829" max="2829" width="4.375" style="7" customWidth="1"/>
    <col min="2830" max="2830" width="4.125" style="7" customWidth="1"/>
    <col min="2831" max="2831" width="3.875" style="7" customWidth="1"/>
    <col min="2832" max="3069" width="10" style="7"/>
    <col min="3070" max="3070" width="4" style="7" customWidth="1"/>
    <col min="3071" max="3071" width="5.625" style="7" customWidth="1"/>
    <col min="3072" max="3072" width="54.875" style="7" customWidth="1"/>
    <col min="3073" max="3073" width="5.625" style="7" customWidth="1"/>
    <col min="3074" max="3074" width="6.375" style="7" customWidth="1"/>
    <col min="3075" max="3075" width="9.625" style="7" customWidth="1"/>
    <col min="3076" max="3076" width="0" style="7" hidden="1" customWidth="1"/>
    <col min="3077" max="3078" width="12.375" style="7" customWidth="1"/>
    <col min="3079" max="3079" width="3.875" style="7" customWidth="1"/>
    <col min="3080" max="3080" width="4.875" style="7" customWidth="1"/>
    <col min="3081" max="3081" width="11.625" style="7" customWidth="1"/>
    <col min="3082" max="3082" width="10" style="7" customWidth="1"/>
    <col min="3083" max="3083" width="4" style="7" customWidth="1"/>
    <col min="3084" max="3084" width="4.875" style="7" customWidth="1"/>
    <col min="3085" max="3085" width="4.375" style="7" customWidth="1"/>
    <col min="3086" max="3086" width="4.125" style="7" customWidth="1"/>
    <col min="3087" max="3087" width="3.875" style="7" customWidth="1"/>
    <col min="3088" max="3325" width="10" style="7"/>
    <col min="3326" max="3326" width="4" style="7" customWidth="1"/>
    <col min="3327" max="3327" width="5.625" style="7" customWidth="1"/>
    <col min="3328" max="3328" width="54.875" style="7" customWidth="1"/>
    <col min="3329" max="3329" width="5.625" style="7" customWidth="1"/>
    <col min="3330" max="3330" width="6.375" style="7" customWidth="1"/>
    <col min="3331" max="3331" width="9.625" style="7" customWidth="1"/>
    <col min="3332" max="3332" width="0" style="7" hidden="1" customWidth="1"/>
    <col min="3333" max="3334" width="12.375" style="7" customWidth="1"/>
    <col min="3335" max="3335" width="3.875" style="7" customWidth="1"/>
    <col min="3336" max="3336" width="4.875" style="7" customWidth="1"/>
    <col min="3337" max="3337" width="11.625" style="7" customWidth="1"/>
    <col min="3338" max="3338" width="10" style="7" customWidth="1"/>
    <col min="3339" max="3339" width="4" style="7" customWidth="1"/>
    <col min="3340" max="3340" width="4.875" style="7" customWidth="1"/>
    <col min="3341" max="3341" width="4.375" style="7" customWidth="1"/>
    <col min="3342" max="3342" width="4.125" style="7" customWidth="1"/>
    <col min="3343" max="3343" width="3.875" style="7" customWidth="1"/>
    <col min="3344" max="3581" width="10" style="7"/>
    <col min="3582" max="3582" width="4" style="7" customWidth="1"/>
    <col min="3583" max="3583" width="5.625" style="7" customWidth="1"/>
    <col min="3584" max="3584" width="54.875" style="7" customWidth="1"/>
    <col min="3585" max="3585" width="5.625" style="7" customWidth="1"/>
    <col min="3586" max="3586" width="6.375" style="7" customWidth="1"/>
    <col min="3587" max="3587" width="9.625" style="7" customWidth="1"/>
    <col min="3588" max="3588" width="0" style="7" hidden="1" customWidth="1"/>
    <col min="3589" max="3590" width="12.375" style="7" customWidth="1"/>
    <col min="3591" max="3591" width="3.875" style="7" customWidth="1"/>
    <col min="3592" max="3592" width="4.875" style="7" customWidth="1"/>
    <col min="3593" max="3593" width="11.625" style="7" customWidth="1"/>
    <col min="3594" max="3594" width="10" style="7" customWidth="1"/>
    <col min="3595" max="3595" width="4" style="7" customWidth="1"/>
    <col min="3596" max="3596" width="4.875" style="7" customWidth="1"/>
    <col min="3597" max="3597" width="4.375" style="7" customWidth="1"/>
    <col min="3598" max="3598" width="4.125" style="7" customWidth="1"/>
    <col min="3599" max="3599" width="3.875" style="7" customWidth="1"/>
    <col min="3600" max="3837" width="10" style="7"/>
    <col min="3838" max="3838" width="4" style="7" customWidth="1"/>
    <col min="3839" max="3839" width="5.625" style="7" customWidth="1"/>
    <col min="3840" max="3840" width="54.875" style="7" customWidth="1"/>
    <col min="3841" max="3841" width="5.625" style="7" customWidth="1"/>
    <col min="3842" max="3842" width="6.375" style="7" customWidth="1"/>
    <col min="3843" max="3843" width="9.625" style="7" customWidth="1"/>
    <col min="3844" max="3844" width="0" style="7" hidden="1" customWidth="1"/>
    <col min="3845" max="3846" width="12.375" style="7" customWidth="1"/>
    <col min="3847" max="3847" width="3.875" style="7" customWidth="1"/>
    <col min="3848" max="3848" width="4.875" style="7" customWidth="1"/>
    <col min="3849" max="3849" width="11.625" style="7" customWidth="1"/>
    <col min="3850" max="3850" width="10" style="7" customWidth="1"/>
    <col min="3851" max="3851" width="4" style="7" customWidth="1"/>
    <col min="3852" max="3852" width="4.875" style="7" customWidth="1"/>
    <col min="3853" max="3853" width="4.375" style="7" customWidth="1"/>
    <col min="3854" max="3854" width="4.125" style="7" customWidth="1"/>
    <col min="3855" max="3855" width="3.875" style="7" customWidth="1"/>
    <col min="3856" max="4093" width="10" style="7"/>
    <col min="4094" max="4094" width="4" style="7" customWidth="1"/>
    <col min="4095" max="4095" width="5.625" style="7" customWidth="1"/>
    <col min="4096" max="4096" width="54.875" style="7" customWidth="1"/>
    <col min="4097" max="4097" width="5.625" style="7" customWidth="1"/>
    <col min="4098" max="4098" width="6.375" style="7" customWidth="1"/>
    <col min="4099" max="4099" width="9.625" style="7" customWidth="1"/>
    <col min="4100" max="4100" width="0" style="7" hidden="1" customWidth="1"/>
    <col min="4101" max="4102" width="12.375" style="7" customWidth="1"/>
    <col min="4103" max="4103" width="3.875" style="7" customWidth="1"/>
    <col min="4104" max="4104" width="4.875" style="7" customWidth="1"/>
    <col min="4105" max="4105" width="11.625" style="7" customWidth="1"/>
    <col min="4106" max="4106" width="10" style="7" customWidth="1"/>
    <col min="4107" max="4107" width="4" style="7" customWidth="1"/>
    <col min="4108" max="4108" width="4.875" style="7" customWidth="1"/>
    <col min="4109" max="4109" width="4.375" style="7" customWidth="1"/>
    <col min="4110" max="4110" width="4.125" style="7" customWidth="1"/>
    <col min="4111" max="4111" width="3.875" style="7" customWidth="1"/>
    <col min="4112" max="4349" width="10" style="7"/>
    <col min="4350" max="4350" width="4" style="7" customWidth="1"/>
    <col min="4351" max="4351" width="5.625" style="7" customWidth="1"/>
    <col min="4352" max="4352" width="54.875" style="7" customWidth="1"/>
    <col min="4353" max="4353" width="5.625" style="7" customWidth="1"/>
    <col min="4354" max="4354" width="6.375" style="7" customWidth="1"/>
    <col min="4355" max="4355" width="9.625" style="7" customWidth="1"/>
    <col min="4356" max="4356" width="0" style="7" hidden="1" customWidth="1"/>
    <col min="4357" max="4358" width="12.375" style="7" customWidth="1"/>
    <col min="4359" max="4359" width="3.875" style="7" customWidth="1"/>
    <col min="4360" max="4360" width="4.875" style="7" customWidth="1"/>
    <col min="4361" max="4361" width="11.625" style="7" customWidth="1"/>
    <col min="4362" max="4362" width="10" style="7" customWidth="1"/>
    <col min="4363" max="4363" width="4" style="7" customWidth="1"/>
    <col min="4364" max="4364" width="4.875" style="7" customWidth="1"/>
    <col min="4365" max="4365" width="4.375" style="7" customWidth="1"/>
    <col min="4366" max="4366" width="4.125" style="7" customWidth="1"/>
    <col min="4367" max="4367" width="3.875" style="7" customWidth="1"/>
    <col min="4368" max="4605" width="10" style="7"/>
    <col min="4606" max="4606" width="4" style="7" customWidth="1"/>
    <col min="4607" max="4607" width="5.625" style="7" customWidth="1"/>
    <col min="4608" max="4608" width="54.875" style="7" customWidth="1"/>
    <col min="4609" max="4609" width="5.625" style="7" customWidth="1"/>
    <col min="4610" max="4610" width="6.375" style="7" customWidth="1"/>
    <col min="4611" max="4611" width="9.625" style="7" customWidth="1"/>
    <col min="4612" max="4612" width="0" style="7" hidden="1" customWidth="1"/>
    <col min="4613" max="4614" width="12.375" style="7" customWidth="1"/>
    <col min="4615" max="4615" width="3.875" style="7" customWidth="1"/>
    <col min="4616" max="4616" width="4.875" style="7" customWidth="1"/>
    <col min="4617" max="4617" width="11.625" style="7" customWidth="1"/>
    <col min="4618" max="4618" width="10" style="7" customWidth="1"/>
    <col min="4619" max="4619" width="4" style="7" customWidth="1"/>
    <col min="4620" max="4620" width="4.875" style="7" customWidth="1"/>
    <col min="4621" max="4621" width="4.375" style="7" customWidth="1"/>
    <col min="4622" max="4622" width="4.125" style="7" customWidth="1"/>
    <col min="4623" max="4623" width="3.875" style="7" customWidth="1"/>
    <col min="4624" max="4861" width="10" style="7"/>
    <col min="4862" max="4862" width="4" style="7" customWidth="1"/>
    <col min="4863" max="4863" width="5.625" style="7" customWidth="1"/>
    <col min="4864" max="4864" width="54.875" style="7" customWidth="1"/>
    <col min="4865" max="4865" width="5.625" style="7" customWidth="1"/>
    <col min="4866" max="4866" width="6.375" style="7" customWidth="1"/>
    <col min="4867" max="4867" width="9.625" style="7" customWidth="1"/>
    <col min="4868" max="4868" width="0" style="7" hidden="1" customWidth="1"/>
    <col min="4869" max="4870" width="12.375" style="7" customWidth="1"/>
    <col min="4871" max="4871" width="3.875" style="7" customWidth="1"/>
    <col min="4872" max="4872" width="4.875" style="7" customWidth="1"/>
    <col min="4873" max="4873" width="11.625" style="7" customWidth="1"/>
    <col min="4874" max="4874" width="10" style="7" customWidth="1"/>
    <col min="4875" max="4875" width="4" style="7" customWidth="1"/>
    <col min="4876" max="4876" width="4.875" style="7" customWidth="1"/>
    <col min="4877" max="4877" width="4.375" style="7" customWidth="1"/>
    <col min="4878" max="4878" width="4.125" style="7" customWidth="1"/>
    <col min="4879" max="4879" width="3.875" style="7" customWidth="1"/>
    <col min="4880" max="5117" width="10" style="7"/>
    <col min="5118" max="5118" width="4" style="7" customWidth="1"/>
    <col min="5119" max="5119" width="5.625" style="7" customWidth="1"/>
    <col min="5120" max="5120" width="54.875" style="7" customWidth="1"/>
    <col min="5121" max="5121" width="5.625" style="7" customWidth="1"/>
    <col min="5122" max="5122" width="6.375" style="7" customWidth="1"/>
    <col min="5123" max="5123" width="9.625" style="7" customWidth="1"/>
    <col min="5124" max="5124" width="0" style="7" hidden="1" customWidth="1"/>
    <col min="5125" max="5126" width="12.375" style="7" customWidth="1"/>
    <col min="5127" max="5127" width="3.875" style="7" customWidth="1"/>
    <col min="5128" max="5128" width="4.875" style="7" customWidth="1"/>
    <col min="5129" max="5129" width="11.625" style="7" customWidth="1"/>
    <col min="5130" max="5130" width="10" style="7" customWidth="1"/>
    <col min="5131" max="5131" width="4" style="7" customWidth="1"/>
    <col min="5132" max="5132" width="4.875" style="7" customWidth="1"/>
    <col min="5133" max="5133" width="4.375" style="7" customWidth="1"/>
    <col min="5134" max="5134" width="4.125" style="7" customWidth="1"/>
    <col min="5135" max="5135" width="3.875" style="7" customWidth="1"/>
    <col min="5136" max="5373" width="10" style="7"/>
    <col min="5374" max="5374" width="4" style="7" customWidth="1"/>
    <col min="5375" max="5375" width="5.625" style="7" customWidth="1"/>
    <col min="5376" max="5376" width="54.875" style="7" customWidth="1"/>
    <col min="5377" max="5377" width="5.625" style="7" customWidth="1"/>
    <col min="5378" max="5378" width="6.375" style="7" customWidth="1"/>
    <col min="5379" max="5379" width="9.625" style="7" customWidth="1"/>
    <col min="5380" max="5380" width="0" style="7" hidden="1" customWidth="1"/>
    <col min="5381" max="5382" width="12.375" style="7" customWidth="1"/>
    <col min="5383" max="5383" width="3.875" style="7" customWidth="1"/>
    <col min="5384" max="5384" width="4.875" style="7" customWidth="1"/>
    <col min="5385" max="5385" width="11.625" style="7" customWidth="1"/>
    <col min="5386" max="5386" width="10" style="7" customWidth="1"/>
    <col min="5387" max="5387" width="4" style="7" customWidth="1"/>
    <col min="5388" max="5388" width="4.875" style="7" customWidth="1"/>
    <col min="5389" max="5389" width="4.375" style="7" customWidth="1"/>
    <col min="5390" max="5390" width="4.125" style="7" customWidth="1"/>
    <col min="5391" max="5391" width="3.875" style="7" customWidth="1"/>
    <col min="5392" max="5629" width="10" style="7"/>
    <col min="5630" max="5630" width="4" style="7" customWidth="1"/>
    <col min="5631" max="5631" width="5.625" style="7" customWidth="1"/>
    <col min="5632" max="5632" width="54.875" style="7" customWidth="1"/>
    <col min="5633" max="5633" width="5.625" style="7" customWidth="1"/>
    <col min="5634" max="5634" width="6.375" style="7" customWidth="1"/>
    <col min="5635" max="5635" width="9.625" style="7" customWidth="1"/>
    <col min="5636" max="5636" width="0" style="7" hidden="1" customWidth="1"/>
    <col min="5637" max="5638" width="12.375" style="7" customWidth="1"/>
    <col min="5639" max="5639" width="3.875" style="7" customWidth="1"/>
    <col min="5640" max="5640" width="4.875" style="7" customWidth="1"/>
    <col min="5641" max="5641" width="11.625" style="7" customWidth="1"/>
    <col min="5642" max="5642" width="10" style="7" customWidth="1"/>
    <col min="5643" max="5643" width="4" style="7" customWidth="1"/>
    <col min="5644" max="5644" width="4.875" style="7" customWidth="1"/>
    <col min="5645" max="5645" width="4.375" style="7" customWidth="1"/>
    <col min="5646" max="5646" width="4.125" style="7" customWidth="1"/>
    <col min="5647" max="5647" width="3.875" style="7" customWidth="1"/>
    <col min="5648" max="5885" width="10" style="7"/>
    <col min="5886" max="5886" width="4" style="7" customWidth="1"/>
    <col min="5887" max="5887" width="5.625" style="7" customWidth="1"/>
    <col min="5888" max="5888" width="54.875" style="7" customWidth="1"/>
    <col min="5889" max="5889" width="5.625" style="7" customWidth="1"/>
    <col min="5890" max="5890" width="6.375" style="7" customWidth="1"/>
    <col min="5891" max="5891" width="9.625" style="7" customWidth="1"/>
    <col min="5892" max="5892" width="0" style="7" hidden="1" customWidth="1"/>
    <col min="5893" max="5894" width="12.375" style="7" customWidth="1"/>
    <col min="5895" max="5895" width="3.875" style="7" customWidth="1"/>
    <col min="5896" max="5896" width="4.875" style="7" customWidth="1"/>
    <col min="5897" max="5897" width="11.625" style="7" customWidth="1"/>
    <col min="5898" max="5898" width="10" style="7" customWidth="1"/>
    <col min="5899" max="5899" width="4" style="7" customWidth="1"/>
    <col min="5900" max="5900" width="4.875" style="7" customWidth="1"/>
    <col min="5901" max="5901" width="4.375" style="7" customWidth="1"/>
    <col min="5902" max="5902" width="4.125" style="7" customWidth="1"/>
    <col min="5903" max="5903" width="3.875" style="7" customWidth="1"/>
    <col min="5904" max="6141" width="10" style="7"/>
    <col min="6142" max="6142" width="4" style="7" customWidth="1"/>
    <col min="6143" max="6143" width="5.625" style="7" customWidth="1"/>
    <col min="6144" max="6144" width="54.875" style="7" customWidth="1"/>
    <col min="6145" max="6145" width="5.625" style="7" customWidth="1"/>
    <col min="6146" max="6146" width="6.375" style="7" customWidth="1"/>
    <col min="6147" max="6147" width="9.625" style="7" customWidth="1"/>
    <col min="6148" max="6148" width="0" style="7" hidden="1" customWidth="1"/>
    <col min="6149" max="6150" width="12.375" style="7" customWidth="1"/>
    <col min="6151" max="6151" width="3.875" style="7" customWidth="1"/>
    <col min="6152" max="6152" width="4.875" style="7" customWidth="1"/>
    <col min="6153" max="6153" width="11.625" style="7" customWidth="1"/>
    <col min="6154" max="6154" width="10" style="7" customWidth="1"/>
    <col min="6155" max="6155" width="4" style="7" customWidth="1"/>
    <col min="6156" max="6156" width="4.875" style="7" customWidth="1"/>
    <col min="6157" max="6157" width="4.375" style="7" customWidth="1"/>
    <col min="6158" max="6158" width="4.125" style="7" customWidth="1"/>
    <col min="6159" max="6159" width="3.875" style="7" customWidth="1"/>
    <col min="6160" max="6397" width="10" style="7"/>
    <col min="6398" max="6398" width="4" style="7" customWidth="1"/>
    <col min="6399" max="6399" width="5.625" style="7" customWidth="1"/>
    <col min="6400" max="6400" width="54.875" style="7" customWidth="1"/>
    <col min="6401" max="6401" width="5.625" style="7" customWidth="1"/>
    <col min="6402" max="6402" width="6.375" style="7" customWidth="1"/>
    <col min="6403" max="6403" width="9.625" style="7" customWidth="1"/>
    <col min="6404" max="6404" width="0" style="7" hidden="1" customWidth="1"/>
    <col min="6405" max="6406" width="12.375" style="7" customWidth="1"/>
    <col min="6407" max="6407" width="3.875" style="7" customWidth="1"/>
    <col min="6408" max="6408" width="4.875" style="7" customWidth="1"/>
    <col min="6409" max="6409" width="11.625" style="7" customWidth="1"/>
    <col min="6410" max="6410" width="10" style="7" customWidth="1"/>
    <col min="6411" max="6411" width="4" style="7" customWidth="1"/>
    <col min="6412" max="6412" width="4.875" style="7" customWidth="1"/>
    <col min="6413" max="6413" width="4.375" style="7" customWidth="1"/>
    <col min="6414" max="6414" width="4.125" style="7" customWidth="1"/>
    <col min="6415" max="6415" width="3.875" style="7" customWidth="1"/>
    <col min="6416" max="6653" width="10" style="7"/>
    <col min="6654" max="6654" width="4" style="7" customWidth="1"/>
    <col min="6655" max="6655" width="5.625" style="7" customWidth="1"/>
    <col min="6656" max="6656" width="54.875" style="7" customWidth="1"/>
    <col min="6657" max="6657" width="5.625" style="7" customWidth="1"/>
    <col min="6658" max="6658" width="6.375" style="7" customWidth="1"/>
    <col min="6659" max="6659" width="9.625" style="7" customWidth="1"/>
    <col min="6660" max="6660" width="0" style="7" hidden="1" customWidth="1"/>
    <col min="6661" max="6662" width="12.375" style="7" customWidth="1"/>
    <col min="6663" max="6663" width="3.875" style="7" customWidth="1"/>
    <col min="6664" max="6664" width="4.875" style="7" customWidth="1"/>
    <col min="6665" max="6665" width="11.625" style="7" customWidth="1"/>
    <col min="6666" max="6666" width="10" style="7" customWidth="1"/>
    <col min="6667" max="6667" width="4" style="7" customWidth="1"/>
    <col min="6668" max="6668" width="4.875" style="7" customWidth="1"/>
    <col min="6669" max="6669" width="4.375" style="7" customWidth="1"/>
    <col min="6670" max="6670" width="4.125" style="7" customWidth="1"/>
    <col min="6671" max="6671" width="3.875" style="7" customWidth="1"/>
    <col min="6672" max="6909" width="10" style="7"/>
    <col min="6910" max="6910" width="4" style="7" customWidth="1"/>
    <col min="6911" max="6911" width="5.625" style="7" customWidth="1"/>
    <col min="6912" max="6912" width="54.875" style="7" customWidth="1"/>
    <col min="6913" max="6913" width="5.625" style="7" customWidth="1"/>
    <col min="6914" max="6914" width="6.375" style="7" customWidth="1"/>
    <col min="6915" max="6915" width="9.625" style="7" customWidth="1"/>
    <col min="6916" max="6916" width="0" style="7" hidden="1" customWidth="1"/>
    <col min="6917" max="6918" width="12.375" style="7" customWidth="1"/>
    <col min="6919" max="6919" width="3.875" style="7" customWidth="1"/>
    <col min="6920" max="6920" width="4.875" style="7" customWidth="1"/>
    <col min="6921" max="6921" width="11.625" style="7" customWidth="1"/>
    <col min="6922" max="6922" width="10" style="7" customWidth="1"/>
    <col min="6923" max="6923" width="4" style="7" customWidth="1"/>
    <col min="6924" max="6924" width="4.875" style="7" customWidth="1"/>
    <col min="6925" max="6925" width="4.375" style="7" customWidth="1"/>
    <col min="6926" max="6926" width="4.125" style="7" customWidth="1"/>
    <col min="6927" max="6927" width="3.875" style="7" customWidth="1"/>
    <col min="6928" max="7165" width="10" style="7"/>
    <col min="7166" max="7166" width="4" style="7" customWidth="1"/>
    <col min="7167" max="7167" width="5.625" style="7" customWidth="1"/>
    <col min="7168" max="7168" width="54.875" style="7" customWidth="1"/>
    <col min="7169" max="7169" width="5.625" style="7" customWidth="1"/>
    <col min="7170" max="7170" width="6.375" style="7" customWidth="1"/>
    <col min="7171" max="7171" width="9.625" style="7" customWidth="1"/>
    <col min="7172" max="7172" width="0" style="7" hidden="1" customWidth="1"/>
    <col min="7173" max="7174" width="12.375" style="7" customWidth="1"/>
    <col min="7175" max="7175" width="3.875" style="7" customWidth="1"/>
    <col min="7176" max="7176" width="4.875" style="7" customWidth="1"/>
    <col min="7177" max="7177" width="11.625" style="7" customWidth="1"/>
    <col min="7178" max="7178" width="10" style="7" customWidth="1"/>
    <col min="7179" max="7179" width="4" style="7" customWidth="1"/>
    <col min="7180" max="7180" width="4.875" style="7" customWidth="1"/>
    <col min="7181" max="7181" width="4.375" style="7" customWidth="1"/>
    <col min="7182" max="7182" width="4.125" style="7" customWidth="1"/>
    <col min="7183" max="7183" width="3.875" style="7" customWidth="1"/>
    <col min="7184" max="7421" width="10" style="7"/>
    <col min="7422" max="7422" width="4" style="7" customWidth="1"/>
    <col min="7423" max="7423" width="5.625" style="7" customWidth="1"/>
    <col min="7424" max="7424" width="54.875" style="7" customWidth="1"/>
    <col min="7425" max="7425" width="5.625" style="7" customWidth="1"/>
    <col min="7426" max="7426" width="6.375" style="7" customWidth="1"/>
    <col min="7427" max="7427" width="9.625" style="7" customWidth="1"/>
    <col min="7428" max="7428" width="0" style="7" hidden="1" customWidth="1"/>
    <col min="7429" max="7430" width="12.375" style="7" customWidth="1"/>
    <col min="7431" max="7431" width="3.875" style="7" customWidth="1"/>
    <col min="7432" max="7432" width="4.875" style="7" customWidth="1"/>
    <col min="7433" max="7433" width="11.625" style="7" customWidth="1"/>
    <col min="7434" max="7434" width="10" style="7" customWidth="1"/>
    <col min="7435" max="7435" width="4" style="7" customWidth="1"/>
    <col min="7436" max="7436" width="4.875" style="7" customWidth="1"/>
    <col min="7437" max="7437" width="4.375" style="7" customWidth="1"/>
    <col min="7438" max="7438" width="4.125" style="7" customWidth="1"/>
    <col min="7439" max="7439" width="3.875" style="7" customWidth="1"/>
    <col min="7440" max="7677" width="10" style="7"/>
    <col min="7678" max="7678" width="4" style="7" customWidth="1"/>
    <col min="7679" max="7679" width="5.625" style="7" customWidth="1"/>
    <col min="7680" max="7680" width="54.875" style="7" customWidth="1"/>
    <col min="7681" max="7681" width="5.625" style="7" customWidth="1"/>
    <col min="7682" max="7682" width="6.375" style="7" customWidth="1"/>
    <col min="7683" max="7683" width="9.625" style="7" customWidth="1"/>
    <col min="7684" max="7684" width="0" style="7" hidden="1" customWidth="1"/>
    <col min="7685" max="7686" width="12.375" style="7" customWidth="1"/>
    <col min="7687" max="7687" width="3.875" style="7" customWidth="1"/>
    <col min="7688" max="7688" width="4.875" style="7" customWidth="1"/>
    <col min="7689" max="7689" width="11.625" style="7" customWidth="1"/>
    <col min="7690" max="7690" width="10" style="7" customWidth="1"/>
    <col min="7691" max="7691" width="4" style="7" customWidth="1"/>
    <col min="7692" max="7692" width="4.875" style="7" customWidth="1"/>
    <col min="7693" max="7693" width="4.375" style="7" customWidth="1"/>
    <col min="7694" max="7694" width="4.125" style="7" customWidth="1"/>
    <col min="7695" max="7695" width="3.875" style="7" customWidth="1"/>
    <col min="7696" max="7933" width="10" style="7"/>
    <col min="7934" max="7934" width="4" style="7" customWidth="1"/>
    <col min="7935" max="7935" width="5.625" style="7" customWidth="1"/>
    <col min="7936" max="7936" width="54.875" style="7" customWidth="1"/>
    <col min="7937" max="7937" width="5.625" style="7" customWidth="1"/>
    <col min="7938" max="7938" width="6.375" style="7" customWidth="1"/>
    <col min="7939" max="7939" width="9.625" style="7" customWidth="1"/>
    <col min="7940" max="7940" width="0" style="7" hidden="1" customWidth="1"/>
    <col min="7941" max="7942" width="12.375" style="7" customWidth="1"/>
    <col min="7943" max="7943" width="3.875" style="7" customWidth="1"/>
    <col min="7944" max="7944" width="4.875" style="7" customWidth="1"/>
    <col min="7945" max="7945" width="11.625" style="7" customWidth="1"/>
    <col min="7946" max="7946" width="10" style="7" customWidth="1"/>
    <col min="7947" max="7947" width="4" style="7" customWidth="1"/>
    <col min="7948" max="7948" width="4.875" style="7" customWidth="1"/>
    <col min="7949" max="7949" width="4.375" style="7" customWidth="1"/>
    <col min="7950" max="7950" width="4.125" style="7" customWidth="1"/>
    <col min="7951" max="7951" width="3.875" style="7" customWidth="1"/>
    <col min="7952" max="8189" width="10" style="7"/>
    <col min="8190" max="8190" width="4" style="7" customWidth="1"/>
    <col min="8191" max="8191" width="5.625" style="7" customWidth="1"/>
    <col min="8192" max="8192" width="54.875" style="7" customWidth="1"/>
    <col min="8193" max="8193" width="5.625" style="7" customWidth="1"/>
    <col min="8194" max="8194" width="6.375" style="7" customWidth="1"/>
    <col min="8195" max="8195" width="9.625" style="7" customWidth="1"/>
    <col min="8196" max="8196" width="0" style="7" hidden="1" customWidth="1"/>
    <col min="8197" max="8198" width="12.375" style="7" customWidth="1"/>
    <col min="8199" max="8199" width="3.875" style="7" customWidth="1"/>
    <col min="8200" max="8200" width="4.875" style="7" customWidth="1"/>
    <col min="8201" max="8201" width="11.625" style="7" customWidth="1"/>
    <col min="8202" max="8202" width="10" style="7" customWidth="1"/>
    <col min="8203" max="8203" width="4" style="7" customWidth="1"/>
    <col min="8204" max="8204" width="4.875" style="7" customWidth="1"/>
    <col min="8205" max="8205" width="4.375" style="7" customWidth="1"/>
    <col min="8206" max="8206" width="4.125" style="7" customWidth="1"/>
    <col min="8207" max="8207" width="3.875" style="7" customWidth="1"/>
    <col min="8208" max="8445" width="10" style="7"/>
    <col min="8446" max="8446" width="4" style="7" customWidth="1"/>
    <col min="8447" max="8447" width="5.625" style="7" customWidth="1"/>
    <col min="8448" max="8448" width="54.875" style="7" customWidth="1"/>
    <col min="8449" max="8449" width="5.625" style="7" customWidth="1"/>
    <col min="8450" max="8450" width="6.375" style="7" customWidth="1"/>
    <col min="8451" max="8451" width="9.625" style="7" customWidth="1"/>
    <col min="8452" max="8452" width="0" style="7" hidden="1" customWidth="1"/>
    <col min="8453" max="8454" width="12.375" style="7" customWidth="1"/>
    <col min="8455" max="8455" width="3.875" style="7" customWidth="1"/>
    <col min="8456" max="8456" width="4.875" style="7" customWidth="1"/>
    <col min="8457" max="8457" width="11.625" style="7" customWidth="1"/>
    <col min="8458" max="8458" width="10" style="7" customWidth="1"/>
    <col min="8459" max="8459" width="4" style="7" customWidth="1"/>
    <col min="8460" max="8460" width="4.875" style="7" customWidth="1"/>
    <col min="8461" max="8461" width="4.375" style="7" customWidth="1"/>
    <col min="8462" max="8462" width="4.125" style="7" customWidth="1"/>
    <col min="8463" max="8463" width="3.875" style="7" customWidth="1"/>
    <col min="8464" max="8701" width="10" style="7"/>
    <col min="8702" max="8702" width="4" style="7" customWidth="1"/>
    <col min="8703" max="8703" width="5.625" style="7" customWidth="1"/>
    <col min="8704" max="8704" width="54.875" style="7" customWidth="1"/>
    <col min="8705" max="8705" width="5.625" style="7" customWidth="1"/>
    <col min="8706" max="8706" width="6.375" style="7" customWidth="1"/>
    <col min="8707" max="8707" width="9.625" style="7" customWidth="1"/>
    <col min="8708" max="8708" width="0" style="7" hidden="1" customWidth="1"/>
    <col min="8709" max="8710" width="12.375" style="7" customWidth="1"/>
    <col min="8711" max="8711" width="3.875" style="7" customWidth="1"/>
    <col min="8712" max="8712" width="4.875" style="7" customWidth="1"/>
    <col min="8713" max="8713" width="11.625" style="7" customWidth="1"/>
    <col min="8714" max="8714" width="10" style="7" customWidth="1"/>
    <col min="8715" max="8715" width="4" style="7" customWidth="1"/>
    <col min="8716" max="8716" width="4.875" style="7" customWidth="1"/>
    <col min="8717" max="8717" width="4.375" style="7" customWidth="1"/>
    <col min="8718" max="8718" width="4.125" style="7" customWidth="1"/>
    <col min="8719" max="8719" width="3.875" style="7" customWidth="1"/>
    <col min="8720" max="8957" width="10" style="7"/>
    <col min="8958" max="8958" width="4" style="7" customWidth="1"/>
    <col min="8959" max="8959" width="5.625" style="7" customWidth="1"/>
    <col min="8960" max="8960" width="54.875" style="7" customWidth="1"/>
    <col min="8961" max="8961" width="5.625" style="7" customWidth="1"/>
    <col min="8962" max="8962" width="6.375" style="7" customWidth="1"/>
    <col min="8963" max="8963" width="9.625" style="7" customWidth="1"/>
    <col min="8964" max="8964" width="0" style="7" hidden="1" customWidth="1"/>
    <col min="8965" max="8966" width="12.375" style="7" customWidth="1"/>
    <col min="8967" max="8967" width="3.875" style="7" customWidth="1"/>
    <col min="8968" max="8968" width="4.875" style="7" customWidth="1"/>
    <col min="8969" max="8969" width="11.625" style="7" customWidth="1"/>
    <col min="8970" max="8970" width="10" style="7" customWidth="1"/>
    <col min="8971" max="8971" width="4" style="7" customWidth="1"/>
    <col min="8972" max="8972" width="4.875" style="7" customWidth="1"/>
    <col min="8973" max="8973" width="4.375" style="7" customWidth="1"/>
    <col min="8974" max="8974" width="4.125" style="7" customWidth="1"/>
    <col min="8975" max="8975" width="3.875" style="7" customWidth="1"/>
    <col min="8976" max="9213" width="10" style="7"/>
    <col min="9214" max="9214" width="4" style="7" customWidth="1"/>
    <col min="9215" max="9215" width="5.625" style="7" customWidth="1"/>
    <col min="9216" max="9216" width="54.875" style="7" customWidth="1"/>
    <col min="9217" max="9217" width="5.625" style="7" customWidth="1"/>
    <col min="9218" max="9218" width="6.375" style="7" customWidth="1"/>
    <col min="9219" max="9219" width="9.625" style="7" customWidth="1"/>
    <col min="9220" max="9220" width="0" style="7" hidden="1" customWidth="1"/>
    <col min="9221" max="9222" width="12.375" style="7" customWidth="1"/>
    <col min="9223" max="9223" width="3.875" style="7" customWidth="1"/>
    <col min="9224" max="9224" width="4.875" style="7" customWidth="1"/>
    <col min="9225" max="9225" width="11.625" style="7" customWidth="1"/>
    <col min="9226" max="9226" width="10" style="7" customWidth="1"/>
    <col min="9227" max="9227" width="4" style="7" customWidth="1"/>
    <col min="9228" max="9228" width="4.875" style="7" customWidth="1"/>
    <col min="9229" max="9229" width="4.375" style="7" customWidth="1"/>
    <col min="9230" max="9230" width="4.125" style="7" customWidth="1"/>
    <col min="9231" max="9231" width="3.875" style="7" customWidth="1"/>
    <col min="9232" max="9469" width="10" style="7"/>
    <col min="9470" max="9470" width="4" style="7" customWidth="1"/>
    <col min="9471" max="9471" width="5.625" style="7" customWidth="1"/>
    <col min="9472" max="9472" width="54.875" style="7" customWidth="1"/>
    <col min="9473" max="9473" width="5.625" style="7" customWidth="1"/>
    <col min="9474" max="9474" width="6.375" style="7" customWidth="1"/>
    <col min="9475" max="9475" width="9.625" style="7" customWidth="1"/>
    <col min="9476" max="9476" width="0" style="7" hidden="1" customWidth="1"/>
    <col min="9477" max="9478" width="12.375" style="7" customWidth="1"/>
    <col min="9479" max="9479" width="3.875" style="7" customWidth="1"/>
    <col min="9480" max="9480" width="4.875" style="7" customWidth="1"/>
    <col min="9481" max="9481" width="11.625" style="7" customWidth="1"/>
    <col min="9482" max="9482" width="10" style="7" customWidth="1"/>
    <col min="9483" max="9483" width="4" style="7" customWidth="1"/>
    <col min="9484" max="9484" width="4.875" style="7" customWidth="1"/>
    <col min="9485" max="9485" width="4.375" style="7" customWidth="1"/>
    <col min="9486" max="9486" width="4.125" style="7" customWidth="1"/>
    <col min="9487" max="9487" width="3.875" style="7" customWidth="1"/>
    <col min="9488" max="9725" width="10" style="7"/>
    <col min="9726" max="9726" width="4" style="7" customWidth="1"/>
    <col min="9727" max="9727" width="5.625" style="7" customWidth="1"/>
    <col min="9728" max="9728" width="54.875" style="7" customWidth="1"/>
    <col min="9729" max="9729" width="5.625" style="7" customWidth="1"/>
    <col min="9730" max="9730" width="6.375" style="7" customWidth="1"/>
    <col min="9731" max="9731" width="9.625" style="7" customWidth="1"/>
    <col min="9732" max="9732" width="0" style="7" hidden="1" customWidth="1"/>
    <col min="9733" max="9734" width="12.375" style="7" customWidth="1"/>
    <col min="9735" max="9735" width="3.875" style="7" customWidth="1"/>
    <col min="9736" max="9736" width="4.875" style="7" customWidth="1"/>
    <col min="9737" max="9737" width="11.625" style="7" customWidth="1"/>
    <col min="9738" max="9738" width="10" style="7" customWidth="1"/>
    <col min="9739" max="9739" width="4" style="7" customWidth="1"/>
    <col min="9740" max="9740" width="4.875" style="7" customWidth="1"/>
    <col min="9741" max="9741" width="4.375" style="7" customWidth="1"/>
    <col min="9742" max="9742" width="4.125" style="7" customWidth="1"/>
    <col min="9743" max="9743" width="3.875" style="7" customWidth="1"/>
    <col min="9744" max="9981" width="10" style="7"/>
    <col min="9982" max="9982" width="4" style="7" customWidth="1"/>
    <col min="9983" max="9983" width="5.625" style="7" customWidth="1"/>
    <col min="9984" max="9984" width="54.875" style="7" customWidth="1"/>
    <col min="9985" max="9985" width="5.625" style="7" customWidth="1"/>
    <col min="9986" max="9986" width="6.375" style="7" customWidth="1"/>
    <col min="9987" max="9987" width="9.625" style="7" customWidth="1"/>
    <col min="9988" max="9988" width="0" style="7" hidden="1" customWidth="1"/>
    <col min="9989" max="9990" width="12.375" style="7" customWidth="1"/>
    <col min="9991" max="9991" width="3.875" style="7" customWidth="1"/>
    <col min="9992" max="9992" width="4.875" style="7" customWidth="1"/>
    <col min="9993" max="9993" width="11.625" style="7" customWidth="1"/>
    <col min="9994" max="9994" width="10" style="7" customWidth="1"/>
    <col min="9995" max="9995" width="4" style="7" customWidth="1"/>
    <col min="9996" max="9996" width="4.875" style="7" customWidth="1"/>
    <col min="9997" max="9997" width="4.375" style="7" customWidth="1"/>
    <col min="9998" max="9998" width="4.125" style="7" customWidth="1"/>
    <col min="9999" max="9999" width="3.875" style="7" customWidth="1"/>
    <col min="10000" max="10237" width="10" style="7"/>
    <col min="10238" max="10238" width="4" style="7" customWidth="1"/>
    <col min="10239" max="10239" width="5.625" style="7" customWidth="1"/>
    <col min="10240" max="10240" width="54.875" style="7" customWidth="1"/>
    <col min="10241" max="10241" width="5.625" style="7" customWidth="1"/>
    <col min="10242" max="10242" width="6.375" style="7" customWidth="1"/>
    <col min="10243" max="10243" width="9.625" style="7" customWidth="1"/>
    <col min="10244" max="10244" width="0" style="7" hidden="1" customWidth="1"/>
    <col min="10245" max="10246" width="12.375" style="7" customWidth="1"/>
    <col min="10247" max="10247" width="3.875" style="7" customWidth="1"/>
    <col min="10248" max="10248" width="4.875" style="7" customWidth="1"/>
    <col min="10249" max="10249" width="11.625" style="7" customWidth="1"/>
    <col min="10250" max="10250" width="10" style="7" customWidth="1"/>
    <col min="10251" max="10251" width="4" style="7" customWidth="1"/>
    <col min="10252" max="10252" width="4.875" style="7" customWidth="1"/>
    <col min="10253" max="10253" width="4.375" style="7" customWidth="1"/>
    <col min="10254" max="10254" width="4.125" style="7" customWidth="1"/>
    <col min="10255" max="10255" width="3.875" style="7" customWidth="1"/>
    <col min="10256" max="10493" width="10" style="7"/>
    <col min="10494" max="10494" width="4" style="7" customWidth="1"/>
    <col min="10495" max="10495" width="5.625" style="7" customWidth="1"/>
    <col min="10496" max="10496" width="54.875" style="7" customWidth="1"/>
    <col min="10497" max="10497" width="5.625" style="7" customWidth="1"/>
    <col min="10498" max="10498" width="6.375" style="7" customWidth="1"/>
    <col min="10499" max="10499" width="9.625" style="7" customWidth="1"/>
    <col min="10500" max="10500" width="0" style="7" hidden="1" customWidth="1"/>
    <col min="10501" max="10502" width="12.375" style="7" customWidth="1"/>
    <col min="10503" max="10503" width="3.875" style="7" customWidth="1"/>
    <col min="10504" max="10504" width="4.875" style="7" customWidth="1"/>
    <col min="10505" max="10505" width="11.625" style="7" customWidth="1"/>
    <col min="10506" max="10506" width="10" style="7" customWidth="1"/>
    <col min="10507" max="10507" width="4" style="7" customWidth="1"/>
    <col min="10508" max="10508" width="4.875" style="7" customWidth="1"/>
    <col min="10509" max="10509" width="4.375" style="7" customWidth="1"/>
    <col min="10510" max="10510" width="4.125" style="7" customWidth="1"/>
    <col min="10511" max="10511" width="3.875" style="7" customWidth="1"/>
    <col min="10512" max="10749" width="10" style="7"/>
    <col min="10750" max="10750" width="4" style="7" customWidth="1"/>
    <col min="10751" max="10751" width="5.625" style="7" customWidth="1"/>
    <col min="10752" max="10752" width="54.875" style="7" customWidth="1"/>
    <col min="10753" max="10753" width="5.625" style="7" customWidth="1"/>
    <col min="10754" max="10754" width="6.375" style="7" customWidth="1"/>
    <col min="10755" max="10755" width="9.625" style="7" customWidth="1"/>
    <col min="10756" max="10756" width="0" style="7" hidden="1" customWidth="1"/>
    <col min="10757" max="10758" width="12.375" style="7" customWidth="1"/>
    <col min="10759" max="10759" width="3.875" style="7" customWidth="1"/>
    <col min="10760" max="10760" width="4.875" style="7" customWidth="1"/>
    <col min="10761" max="10761" width="11.625" style="7" customWidth="1"/>
    <col min="10762" max="10762" width="10" style="7" customWidth="1"/>
    <col min="10763" max="10763" width="4" style="7" customWidth="1"/>
    <col min="10764" max="10764" width="4.875" style="7" customWidth="1"/>
    <col min="10765" max="10765" width="4.375" style="7" customWidth="1"/>
    <col min="10766" max="10766" width="4.125" style="7" customWidth="1"/>
    <col min="10767" max="10767" width="3.875" style="7" customWidth="1"/>
    <col min="10768" max="11005" width="10" style="7"/>
    <col min="11006" max="11006" width="4" style="7" customWidth="1"/>
    <col min="11007" max="11007" width="5.625" style="7" customWidth="1"/>
    <col min="11008" max="11008" width="54.875" style="7" customWidth="1"/>
    <col min="11009" max="11009" width="5.625" style="7" customWidth="1"/>
    <col min="11010" max="11010" width="6.375" style="7" customWidth="1"/>
    <col min="11011" max="11011" width="9.625" style="7" customWidth="1"/>
    <col min="11012" max="11012" width="0" style="7" hidden="1" customWidth="1"/>
    <col min="11013" max="11014" width="12.375" style="7" customWidth="1"/>
    <col min="11015" max="11015" width="3.875" style="7" customWidth="1"/>
    <col min="11016" max="11016" width="4.875" style="7" customWidth="1"/>
    <col min="11017" max="11017" width="11.625" style="7" customWidth="1"/>
    <col min="11018" max="11018" width="10" style="7" customWidth="1"/>
    <col min="11019" max="11019" width="4" style="7" customWidth="1"/>
    <col min="11020" max="11020" width="4.875" style="7" customWidth="1"/>
    <col min="11021" max="11021" width="4.375" style="7" customWidth="1"/>
    <col min="11022" max="11022" width="4.125" style="7" customWidth="1"/>
    <col min="11023" max="11023" width="3.875" style="7" customWidth="1"/>
    <col min="11024" max="11261" width="10" style="7"/>
    <col min="11262" max="11262" width="4" style="7" customWidth="1"/>
    <col min="11263" max="11263" width="5.625" style="7" customWidth="1"/>
    <col min="11264" max="11264" width="54.875" style="7" customWidth="1"/>
    <col min="11265" max="11265" width="5.625" style="7" customWidth="1"/>
    <col min="11266" max="11266" width="6.375" style="7" customWidth="1"/>
    <col min="11267" max="11267" width="9.625" style="7" customWidth="1"/>
    <col min="11268" max="11268" width="0" style="7" hidden="1" customWidth="1"/>
    <col min="11269" max="11270" width="12.375" style="7" customWidth="1"/>
    <col min="11271" max="11271" width="3.875" style="7" customWidth="1"/>
    <col min="11272" max="11272" width="4.875" style="7" customWidth="1"/>
    <col min="11273" max="11273" width="11.625" style="7" customWidth="1"/>
    <col min="11274" max="11274" width="10" style="7" customWidth="1"/>
    <col min="11275" max="11275" width="4" style="7" customWidth="1"/>
    <col min="11276" max="11276" width="4.875" style="7" customWidth="1"/>
    <col min="11277" max="11277" width="4.375" style="7" customWidth="1"/>
    <col min="11278" max="11278" width="4.125" style="7" customWidth="1"/>
    <col min="11279" max="11279" width="3.875" style="7" customWidth="1"/>
    <col min="11280" max="11517" width="10" style="7"/>
    <col min="11518" max="11518" width="4" style="7" customWidth="1"/>
    <col min="11519" max="11519" width="5.625" style="7" customWidth="1"/>
    <col min="11520" max="11520" width="54.875" style="7" customWidth="1"/>
    <col min="11521" max="11521" width="5.625" style="7" customWidth="1"/>
    <col min="11522" max="11522" width="6.375" style="7" customWidth="1"/>
    <col min="11523" max="11523" width="9.625" style="7" customWidth="1"/>
    <col min="11524" max="11524" width="0" style="7" hidden="1" customWidth="1"/>
    <col min="11525" max="11526" width="12.375" style="7" customWidth="1"/>
    <col min="11527" max="11527" width="3.875" style="7" customWidth="1"/>
    <col min="11528" max="11528" width="4.875" style="7" customWidth="1"/>
    <col min="11529" max="11529" width="11.625" style="7" customWidth="1"/>
    <col min="11530" max="11530" width="10" style="7" customWidth="1"/>
    <col min="11531" max="11531" width="4" style="7" customWidth="1"/>
    <col min="11532" max="11532" width="4.875" style="7" customWidth="1"/>
    <col min="11533" max="11533" width="4.375" style="7" customWidth="1"/>
    <col min="11534" max="11534" width="4.125" style="7" customWidth="1"/>
    <col min="11535" max="11535" width="3.875" style="7" customWidth="1"/>
    <col min="11536" max="11773" width="10" style="7"/>
    <col min="11774" max="11774" width="4" style="7" customWidth="1"/>
    <col min="11775" max="11775" width="5.625" style="7" customWidth="1"/>
    <col min="11776" max="11776" width="54.875" style="7" customWidth="1"/>
    <col min="11777" max="11777" width="5.625" style="7" customWidth="1"/>
    <col min="11778" max="11778" width="6.375" style="7" customWidth="1"/>
    <col min="11779" max="11779" width="9.625" style="7" customWidth="1"/>
    <col min="11780" max="11780" width="0" style="7" hidden="1" customWidth="1"/>
    <col min="11781" max="11782" width="12.375" style="7" customWidth="1"/>
    <col min="11783" max="11783" width="3.875" style="7" customWidth="1"/>
    <col min="11784" max="11784" width="4.875" style="7" customWidth="1"/>
    <col min="11785" max="11785" width="11.625" style="7" customWidth="1"/>
    <col min="11786" max="11786" width="10" style="7" customWidth="1"/>
    <col min="11787" max="11787" width="4" style="7" customWidth="1"/>
    <col min="11788" max="11788" width="4.875" style="7" customWidth="1"/>
    <col min="11789" max="11789" width="4.375" style="7" customWidth="1"/>
    <col min="11790" max="11790" width="4.125" style="7" customWidth="1"/>
    <col min="11791" max="11791" width="3.875" style="7" customWidth="1"/>
    <col min="11792" max="12029" width="10" style="7"/>
    <col min="12030" max="12030" width="4" style="7" customWidth="1"/>
    <col min="12031" max="12031" width="5.625" style="7" customWidth="1"/>
    <col min="12032" max="12032" width="54.875" style="7" customWidth="1"/>
    <col min="12033" max="12033" width="5.625" style="7" customWidth="1"/>
    <col min="12034" max="12034" width="6.375" style="7" customWidth="1"/>
    <col min="12035" max="12035" width="9.625" style="7" customWidth="1"/>
    <col min="12036" max="12036" width="0" style="7" hidden="1" customWidth="1"/>
    <col min="12037" max="12038" width="12.375" style="7" customWidth="1"/>
    <col min="12039" max="12039" width="3.875" style="7" customWidth="1"/>
    <col min="12040" max="12040" width="4.875" style="7" customWidth="1"/>
    <col min="12041" max="12041" width="11.625" style="7" customWidth="1"/>
    <col min="12042" max="12042" width="10" style="7" customWidth="1"/>
    <col min="12043" max="12043" width="4" style="7" customWidth="1"/>
    <col min="12044" max="12044" width="4.875" style="7" customWidth="1"/>
    <col min="12045" max="12045" width="4.375" style="7" customWidth="1"/>
    <col min="12046" max="12046" width="4.125" style="7" customWidth="1"/>
    <col min="12047" max="12047" width="3.875" style="7" customWidth="1"/>
    <col min="12048" max="12285" width="10" style="7"/>
    <col min="12286" max="12286" width="4" style="7" customWidth="1"/>
    <col min="12287" max="12287" width="5.625" style="7" customWidth="1"/>
    <col min="12288" max="12288" width="54.875" style="7" customWidth="1"/>
    <col min="12289" max="12289" width="5.625" style="7" customWidth="1"/>
    <col min="12290" max="12290" width="6.375" style="7" customWidth="1"/>
    <col min="12291" max="12291" width="9.625" style="7" customWidth="1"/>
    <col min="12292" max="12292" width="0" style="7" hidden="1" customWidth="1"/>
    <col min="12293" max="12294" width="12.375" style="7" customWidth="1"/>
    <col min="12295" max="12295" width="3.875" style="7" customWidth="1"/>
    <col min="12296" max="12296" width="4.875" style="7" customWidth="1"/>
    <col min="12297" max="12297" width="11.625" style="7" customWidth="1"/>
    <col min="12298" max="12298" width="10" style="7" customWidth="1"/>
    <col min="12299" max="12299" width="4" style="7" customWidth="1"/>
    <col min="12300" max="12300" width="4.875" style="7" customWidth="1"/>
    <col min="12301" max="12301" width="4.375" style="7" customWidth="1"/>
    <col min="12302" max="12302" width="4.125" style="7" customWidth="1"/>
    <col min="12303" max="12303" width="3.875" style="7" customWidth="1"/>
    <col min="12304" max="12541" width="10" style="7"/>
    <col min="12542" max="12542" width="4" style="7" customWidth="1"/>
    <col min="12543" max="12543" width="5.625" style="7" customWidth="1"/>
    <col min="12544" max="12544" width="54.875" style="7" customWidth="1"/>
    <col min="12545" max="12545" width="5.625" style="7" customWidth="1"/>
    <col min="12546" max="12546" width="6.375" style="7" customWidth="1"/>
    <col min="12547" max="12547" width="9.625" style="7" customWidth="1"/>
    <col min="12548" max="12548" width="0" style="7" hidden="1" customWidth="1"/>
    <col min="12549" max="12550" width="12.375" style="7" customWidth="1"/>
    <col min="12551" max="12551" width="3.875" style="7" customWidth="1"/>
    <col min="12552" max="12552" width="4.875" style="7" customWidth="1"/>
    <col min="12553" max="12553" width="11.625" style="7" customWidth="1"/>
    <col min="12554" max="12554" width="10" style="7" customWidth="1"/>
    <col min="12555" max="12555" width="4" style="7" customWidth="1"/>
    <col min="12556" max="12556" width="4.875" style="7" customWidth="1"/>
    <col min="12557" max="12557" width="4.375" style="7" customWidth="1"/>
    <col min="12558" max="12558" width="4.125" style="7" customWidth="1"/>
    <col min="12559" max="12559" width="3.875" style="7" customWidth="1"/>
    <col min="12560" max="12797" width="10" style="7"/>
    <col min="12798" max="12798" width="4" style="7" customWidth="1"/>
    <col min="12799" max="12799" width="5.625" style="7" customWidth="1"/>
    <col min="12800" max="12800" width="54.875" style="7" customWidth="1"/>
    <col min="12801" max="12801" width="5.625" style="7" customWidth="1"/>
    <col min="12802" max="12802" width="6.375" style="7" customWidth="1"/>
    <col min="12803" max="12803" width="9.625" style="7" customWidth="1"/>
    <col min="12804" max="12804" width="0" style="7" hidden="1" customWidth="1"/>
    <col min="12805" max="12806" width="12.375" style="7" customWidth="1"/>
    <col min="12807" max="12807" width="3.875" style="7" customWidth="1"/>
    <col min="12808" max="12808" width="4.875" style="7" customWidth="1"/>
    <col min="12809" max="12809" width="11.625" style="7" customWidth="1"/>
    <col min="12810" max="12810" width="10" style="7" customWidth="1"/>
    <col min="12811" max="12811" width="4" style="7" customWidth="1"/>
    <col min="12812" max="12812" width="4.875" style="7" customWidth="1"/>
    <col min="12813" max="12813" width="4.375" style="7" customWidth="1"/>
    <col min="12814" max="12814" width="4.125" style="7" customWidth="1"/>
    <col min="12815" max="12815" width="3.875" style="7" customWidth="1"/>
    <col min="12816" max="13053" width="10" style="7"/>
    <col min="13054" max="13054" width="4" style="7" customWidth="1"/>
    <col min="13055" max="13055" width="5.625" style="7" customWidth="1"/>
    <col min="13056" max="13056" width="54.875" style="7" customWidth="1"/>
    <col min="13057" max="13057" width="5.625" style="7" customWidth="1"/>
    <col min="13058" max="13058" width="6.375" style="7" customWidth="1"/>
    <col min="13059" max="13059" width="9.625" style="7" customWidth="1"/>
    <col min="13060" max="13060" width="0" style="7" hidden="1" customWidth="1"/>
    <col min="13061" max="13062" width="12.375" style="7" customWidth="1"/>
    <col min="13063" max="13063" width="3.875" style="7" customWidth="1"/>
    <col min="13064" max="13064" width="4.875" style="7" customWidth="1"/>
    <col min="13065" max="13065" width="11.625" style="7" customWidth="1"/>
    <col min="13066" max="13066" width="10" style="7" customWidth="1"/>
    <col min="13067" max="13067" width="4" style="7" customWidth="1"/>
    <col min="13068" max="13068" width="4.875" style="7" customWidth="1"/>
    <col min="13069" max="13069" width="4.375" style="7" customWidth="1"/>
    <col min="13070" max="13070" width="4.125" style="7" customWidth="1"/>
    <col min="13071" max="13071" width="3.875" style="7" customWidth="1"/>
    <col min="13072" max="13309" width="10" style="7"/>
    <col min="13310" max="13310" width="4" style="7" customWidth="1"/>
    <col min="13311" max="13311" width="5.625" style="7" customWidth="1"/>
    <col min="13312" max="13312" width="54.875" style="7" customWidth="1"/>
    <col min="13313" max="13313" width="5.625" style="7" customWidth="1"/>
    <col min="13314" max="13314" width="6.375" style="7" customWidth="1"/>
    <col min="13315" max="13315" width="9.625" style="7" customWidth="1"/>
    <col min="13316" max="13316" width="0" style="7" hidden="1" customWidth="1"/>
    <col min="13317" max="13318" width="12.375" style="7" customWidth="1"/>
    <col min="13319" max="13319" width="3.875" style="7" customWidth="1"/>
    <col min="13320" max="13320" width="4.875" style="7" customWidth="1"/>
    <col min="13321" max="13321" width="11.625" style="7" customWidth="1"/>
    <col min="13322" max="13322" width="10" style="7" customWidth="1"/>
    <col min="13323" max="13323" width="4" style="7" customWidth="1"/>
    <col min="13324" max="13324" width="4.875" style="7" customWidth="1"/>
    <col min="13325" max="13325" width="4.375" style="7" customWidth="1"/>
    <col min="13326" max="13326" width="4.125" style="7" customWidth="1"/>
    <col min="13327" max="13327" width="3.875" style="7" customWidth="1"/>
    <col min="13328" max="13565" width="10" style="7"/>
    <col min="13566" max="13566" width="4" style="7" customWidth="1"/>
    <col min="13567" max="13567" width="5.625" style="7" customWidth="1"/>
    <col min="13568" max="13568" width="54.875" style="7" customWidth="1"/>
    <col min="13569" max="13569" width="5.625" style="7" customWidth="1"/>
    <col min="13570" max="13570" width="6.375" style="7" customWidth="1"/>
    <col min="13571" max="13571" width="9.625" style="7" customWidth="1"/>
    <col min="13572" max="13572" width="0" style="7" hidden="1" customWidth="1"/>
    <col min="13573" max="13574" width="12.375" style="7" customWidth="1"/>
    <col min="13575" max="13575" width="3.875" style="7" customWidth="1"/>
    <col min="13576" max="13576" width="4.875" style="7" customWidth="1"/>
    <col min="13577" max="13577" width="11.625" style="7" customWidth="1"/>
    <col min="13578" max="13578" width="10" style="7" customWidth="1"/>
    <col min="13579" max="13579" width="4" style="7" customWidth="1"/>
    <col min="13580" max="13580" width="4.875" style="7" customWidth="1"/>
    <col min="13581" max="13581" width="4.375" style="7" customWidth="1"/>
    <col min="13582" max="13582" width="4.125" style="7" customWidth="1"/>
    <col min="13583" max="13583" width="3.875" style="7" customWidth="1"/>
    <col min="13584" max="13821" width="10" style="7"/>
    <col min="13822" max="13822" width="4" style="7" customWidth="1"/>
    <col min="13823" max="13823" width="5.625" style="7" customWidth="1"/>
    <col min="13824" max="13824" width="54.875" style="7" customWidth="1"/>
    <col min="13825" max="13825" width="5.625" style="7" customWidth="1"/>
    <col min="13826" max="13826" width="6.375" style="7" customWidth="1"/>
    <col min="13827" max="13827" width="9.625" style="7" customWidth="1"/>
    <col min="13828" max="13828" width="0" style="7" hidden="1" customWidth="1"/>
    <col min="13829" max="13830" width="12.375" style="7" customWidth="1"/>
    <col min="13831" max="13831" width="3.875" style="7" customWidth="1"/>
    <col min="13832" max="13832" width="4.875" style="7" customWidth="1"/>
    <col min="13833" max="13833" width="11.625" style="7" customWidth="1"/>
    <col min="13834" max="13834" width="10" style="7" customWidth="1"/>
    <col min="13835" max="13835" width="4" style="7" customWidth="1"/>
    <col min="13836" max="13836" width="4.875" style="7" customWidth="1"/>
    <col min="13837" max="13837" width="4.375" style="7" customWidth="1"/>
    <col min="13838" max="13838" width="4.125" style="7" customWidth="1"/>
    <col min="13839" max="13839" width="3.875" style="7" customWidth="1"/>
    <col min="13840" max="14077" width="10" style="7"/>
    <col min="14078" max="14078" width="4" style="7" customWidth="1"/>
    <col min="14079" max="14079" width="5.625" style="7" customWidth="1"/>
    <col min="14080" max="14080" width="54.875" style="7" customWidth="1"/>
    <col min="14081" max="14081" width="5.625" style="7" customWidth="1"/>
    <col min="14082" max="14082" width="6.375" style="7" customWidth="1"/>
    <col min="14083" max="14083" width="9.625" style="7" customWidth="1"/>
    <col min="14084" max="14084" width="0" style="7" hidden="1" customWidth="1"/>
    <col min="14085" max="14086" width="12.375" style="7" customWidth="1"/>
    <col min="14087" max="14087" width="3.875" style="7" customWidth="1"/>
    <col min="14088" max="14088" width="4.875" style="7" customWidth="1"/>
    <col min="14089" max="14089" width="11.625" style="7" customWidth="1"/>
    <col min="14090" max="14090" width="10" style="7" customWidth="1"/>
    <col min="14091" max="14091" width="4" style="7" customWidth="1"/>
    <col min="14092" max="14092" width="4.875" style="7" customWidth="1"/>
    <col min="14093" max="14093" width="4.375" style="7" customWidth="1"/>
    <col min="14094" max="14094" width="4.125" style="7" customWidth="1"/>
    <col min="14095" max="14095" width="3.875" style="7" customWidth="1"/>
    <col min="14096" max="14333" width="10" style="7"/>
    <col min="14334" max="14334" width="4" style="7" customWidth="1"/>
    <col min="14335" max="14335" width="5.625" style="7" customWidth="1"/>
    <col min="14336" max="14336" width="54.875" style="7" customWidth="1"/>
    <col min="14337" max="14337" width="5.625" style="7" customWidth="1"/>
    <col min="14338" max="14338" width="6.375" style="7" customWidth="1"/>
    <col min="14339" max="14339" width="9.625" style="7" customWidth="1"/>
    <col min="14340" max="14340" width="0" style="7" hidden="1" customWidth="1"/>
    <col min="14341" max="14342" width="12.375" style="7" customWidth="1"/>
    <col min="14343" max="14343" width="3.875" style="7" customWidth="1"/>
    <col min="14344" max="14344" width="4.875" style="7" customWidth="1"/>
    <col min="14345" max="14345" width="11.625" style="7" customWidth="1"/>
    <col min="14346" max="14346" width="10" style="7" customWidth="1"/>
    <col min="14347" max="14347" width="4" style="7" customWidth="1"/>
    <col min="14348" max="14348" width="4.875" style="7" customWidth="1"/>
    <col min="14349" max="14349" width="4.375" style="7" customWidth="1"/>
    <col min="14350" max="14350" width="4.125" style="7" customWidth="1"/>
    <col min="14351" max="14351" width="3.875" style="7" customWidth="1"/>
    <col min="14352" max="14589" width="10" style="7"/>
    <col min="14590" max="14590" width="4" style="7" customWidth="1"/>
    <col min="14591" max="14591" width="5.625" style="7" customWidth="1"/>
    <col min="14592" max="14592" width="54.875" style="7" customWidth="1"/>
    <col min="14593" max="14593" width="5.625" style="7" customWidth="1"/>
    <col min="14594" max="14594" width="6.375" style="7" customWidth="1"/>
    <col min="14595" max="14595" width="9.625" style="7" customWidth="1"/>
    <col min="14596" max="14596" width="0" style="7" hidden="1" customWidth="1"/>
    <col min="14597" max="14598" width="12.375" style="7" customWidth="1"/>
    <col min="14599" max="14599" width="3.875" style="7" customWidth="1"/>
    <col min="14600" max="14600" width="4.875" style="7" customWidth="1"/>
    <col min="14601" max="14601" width="11.625" style="7" customWidth="1"/>
    <col min="14602" max="14602" width="10" style="7" customWidth="1"/>
    <col min="14603" max="14603" width="4" style="7" customWidth="1"/>
    <col min="14604" max="14604" width="4.875" style="7" customWidth="1"/>
    <col min="14605" max="14605" width="4.375" style="7" customWidth="1"/>
    <col min="14606" max="14606" width="4.125" style="7" customWidth="1"/>
    <col min="14607" max="14607" width="3.875" style="7" customWidth="1"/>
    <col min="14608" max="14845" width="10" style="7"/>
    <col min="14846" max="14846" width="4" style="7" customWidth="1"/>
    <col min="14847" max="14847" width="5.625" style="7" customWidth="1"/>
    <col min="14848" max="14848" width="54.875" style="7" customWidth="1"/>
    <col min="14849" max="14849" width="5.625" style="7" customWidth="1"/>
    <col min="14850" max="14850" width="6.375" style="7" customWidth="1"/>
    <col min="14851" max="14851" width="9.625" style="7" customWidth="1"/>
    <col min="14852" max="14852" width="0" style="7" hidden="1" customWidth="1"/>
    <col min="14853" max="14854" width="12.375" style="7" customWidth="1"/>
    <col min="14855" max="14855" width="3.875" style="7" customWidth="1"/>
    <col min="14856" max="14856" width="4.875" style="7" customWidth="1"/>
    <col min="14857" max="14857" width="11.625" style="7" customWidth="1"/>
    <col min="14858" max="14858" width="10" style="7" customWidth="1"/>
    <col min="14859" max="14859" width="4" style="7" customWidth="1"/>
    <col min="14860" max="14860" width="4.875" style="7" customWidth="1"/>
    <col min="14861" max="14861" width="4.375" style="7" customWidth="1"/>
    <col min="14862" max="14862" width="4.125" style="7" customWidth="1"/>
    <col min="14863" max="14863" width="3.875" style="7" customWidth="1"/>
    <col min="14864" max="15101" width="10" style="7"/>
    <col min="15102" max="15102" width="4" style="7" customWidth="1"/>
    <col min="15103" max="15103" width="5.625" style="7" customWidth="1"/>
    <col min="15104" max="15104" width="54.875" style="7" customWidth="1"/>
    <col min="15105" max="15105" width="5.625" style="7" customWidth="1"/>
    <col min="15106" max="15106" width="6.375" style="7" customWidth="1"/>
    <col min="15107" max="15107" width="9.625" style="7" customWidth="1"/>
    <col min="15108" max="15108" width="0" style="7" hidden="1" customWidth="1"/>
    <col min="15109" max="15110" width="12.375" style="7" customWidth="1"/>
    <col min="15111" max="15111" width="3.875" style="7" customWidth="1"/>
    <col min="15112" max="15112" width="4.875" style="7" customWidth="1"/>
    <col min="15113" max="15113" width="11.625" style="7" customWidth="1"/>
    <col min="15114" max="15114" width="10" style="7" customWidth="1"/>
    <col min="15115" max="15115" width="4" style="7" customWidth="1"/>
    <col min="15116" max="15116" width="4.875" style="7" customWidth="1"/>
    <col min="15117" max="15117" width="4.375" style="7" customWidth="1"/>
    <col min="15118" max="15118" width="4.125" style="7" customWidth="1"/>
    <col min="15119" max="15119" width="3.875" style="7" customWidth="1"/>
    <col min="15120" max="15357" width="10" style="7"/>
    <col min="15358" max="15358" width="4" style="7" customWidth="1"/>
    <col min="15359" max="15359" width="5.625" style="7" customWidth="1"/>
    <col min="15360" max="15360" width="54.875" style="7" customWidth="1"/>
    <col min="15361" max="15361" width="5.625" style="7" customWidth="1"/>
    <col min="15362" max="15362" width="6.375" style="7" customWidth="1"/>
    <col min="15363" max="15363" width="9.625" style="7" customWidth="1"/>
    <col min="15364" max="15364" width="0" style="7" hidden="1" customWidth="1"/>
    <col min="15365" max="15366" width="12.375" style="7" customWidth="1"/>
    <col min="15367" max="15367" width="3.875" style="7" customWidth="1"/>
    <col min="15368" max="15368" width="4.875" style="7" customWidth="1"/>
    <col min="15369" max="15369" width="11.625" style="7" customWidth="1"/>
    <col min="15370" max="15370" width="10" style="7" customWidth="1"/>
    <col min="15371" max="15371" width="4" style="7" customWidth="1"/>
    <col min="15372" max="15372" width="4.875" style="7" customWidth="1"/>
    <col min="15373" max="15373" width="4.375" style="7" customWidth="1"/>
    <col min="15374" max="15374" width="4.125" style="7" customWidth="1"/>
    <col min="15375" max="15375" width="3.875" style="7" customWidth="1"/>
    <col min="15376" max="15613" width="10" style="7"/>
    <col min="15614" max="15614" width="4" style="7" customWidth="1"/>
    <col min="15615" max="15615" width="5.625" style="7" customWidth="1"/>
    <col min="15616" max="15616" width="54.875" style="7" customWidth="1"/>
    <col min="15617" max="15617" width="5.625" style="7" customWidth="1"/>
    <col min="15618" max="15618" width="6.375" style="7" customWidth="1"/>
    <col min="15619" max="15619" width="9.625" style="7" customWidth="1"/>
    <col min="15620" max="15620" width="0" style="7" hidden="1" customWidth="1"/>
    <col min="15621" max="15622" width="12.375" style="7" customWidth="1"/>
    <col min="15623" max="15623" width="3.875" style="7" customWidth="1"/>
    <col min="15624" max="15624" width="4.875" style="7" customWidth="1"/>
    <col min="15625" max="15625" width="11.625" style="7" customWidth="1"/>
    <col min="15626" max="15626" width="10" style="7" customWidth="1"/>
    <col min="15627" max="15627" width="4" style="7" customWidth="1"/>
    <col min="15628" max="15628" width="4.875" style="7" customWidth="1"/>
    <col min="15629" max="15629" width="4.375" style="7" customWidth="1"/>
    <col min="15630" max="15630" width="4.125" style="7" customWidth="1"/>
    <col min="15631" max="15631" width="3.875" style="7" customWidth="1"/>
    <col min="15632" max="15869" width="10" style="7"/>
    <col min="15870" max="15870" width="4" style="7" customWidth="1"/>
    <col min="15871" max="15871" width="5.625" style="7" customWidth="1"/>
    <col min="15872" max="15872" width="54.875" style="7" customWidth="1"/>
    <col min="15873" max="15873" width="5.625" style="7" customWidth="1"/>
    <col min="15874" max="15874" width="6.375" style="7" customWidth="1"/>
    <col min="15875" max="15875" width="9.625" style="7" customWidth="1"/>
    <col min="15876" max="15876" width="0" style="7" hidden="1" customWidth="1"/>
    <col min="15877" max="15878" width="12.375" style="7" customWidth="1"/>
    <col min="15879" max="15879" width="3.875" style="7" customWidth="1"/>
    <col min="15880" max="15880" width="4.875" style="7" customWidth="1"/>
    <col min="15881" max="15881" width="11.625" style="7" customWidth="1"/>
    <col min="15882" max="15882" width="10" style="7" customWidth="1"/>
    <col min="15883" max="15883" width="4" style="7" customWidth="1"/>
    <col min="15884" max="15884" width="4.875" style="7" customWidth="1"/>
    <col min="15885" max="15885" width="4.375" style="7" customWidth="1"/>
    <col min="15886" max="15886" width="4.125" style="7" customWidth="1"/>
    <col min="15887" max="15887" width="3.875" style="7" customWidth="1"/>
    <col min="15888" max="16125" width="10" style="7"/>
    <col min="16126" max="16126" width="4" style="7" customWidth="1"/>
    <col min="16127" max="16127" width="5.625" style="7" customWidth="1"/>
    <col min="16128" max="16128" width="54.875" style="7" customWidth="1"/>
    <col min="16129" max="16129" width="5.625" style="7" customWidth="1"/>
    <col min="16130" max="16130" width="6.375" style="7" customWidth="1"/>
    <col min="16131" max="16131" width="9.625" style="7" customWidth="1"/>
    <col min="16132" max="16132" width="0" style="7" hidden="1" customWidth="1"/>
    <col min="16133" max="16134" width="12.375" style="7" customWidth="1"/>
    <col min="16135" max="16135" width="3.875" style="7" customWidth="1"/>
    <col min="16136" max="16136" width="4.875" style="7" customWidth="1"/>
    <col min="16137" max="16137" width="11.625" style="7" customWidth="1"/>
    <col min="16138" max="16138" width="10" style="7" customWidth="1"/>
    <col min="16139" max="16139" width="4" style="7" customWidth="1"/>
    <col min="16140" max="16140" width="4.875" style="7" customWidth="1"/>
    <col min="16141" max="16141" width="4.375" style="7" customWidth="1"/>
    <col min="16142" max="16142" width="4.125" style="7" customWidth="1"/>
    <col min="16143" max="16143" width="3.875" style="7" customWidth="1"/>
    <col min="16144" max="16384" width="10" style="7"/>
  </cols>
  <sheetData>
    <row r="1" spans="1:16316" s="1" customFormat="1" ht="93" customHeight="1" x14ac:dyDescent="0.2">
      <c r="A1" s="117"/>
      <c r="B1" s="118"/>
      <c r="C1" s="119"/>
      <c r="D1" s="120"/>
      <c r="E1" s="119"/>
      <c r="F1" s="121"/>
      <c r="G1" s="119"/>
      <c r="H1" s="119"/>
      <c r="I1" s="122"/>
      <c r="J1" s="123"/>
      <c r="K1" s="21"/>
      <c r="L1" s="22"/>
      <c r="M1" s="22"/>
      <c r="N1" s="22"/>
      <c r="O1" s="15"/>
      <c r="P1" s="35"/>
      <c r="Q1" s="35"/>
      <c r="R1" s="35"/>
      <c r="S1" s="35"/>
      <c r="T1" s="35"/>
      <c r="U1" s="38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</row>
    <row r="2" spans="1:16316" s="3" customFormat="1" ht="24" customHeight="1" x14ac:dyDescent="0.2">
      <c r="A2" s="415" t="s">
        <v>237</v>
      </c>
      <c r="B2" s="415"/>
      <c r="C2" s="415"/>
      <c r="D2" s="415"/>
      <c r="E2" s="415"/>
      <c r="F2" s="124"/>
      <c r="G2" s="125"/>
      <c r="H2" s="125"/>
      <c r="I2" s="126"/>
      <c r="J2" s="127"/>
      <c r="K2" s="21"/>
      <c r="L2" s="22"/>
      <c r="M2" s="22"/>
      <c r="N2" s="22"/>
      <c r="O2" s="14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16316" s="4" customFormat="1" ht="39" customHeight="1" x14ac:dyDescent="0.2">
      <c r="A3" s="128" t="s">
        <v>0</v>
      </c>
      <c r="B3" s="129"/>
      <c r="C3" s="130"/>
      <c r="D3" s="131"/>
      <c r="E3" s="132"/>
      <c r="F3" s="132"/>
      <c r="G3" s="133"/>
      <c r="H3" s="134"/>
      <c r="I3" s="134"/>
      <c r="J3" s="134"/>
      <c r="K3" s="23"/>
      <c r="L3" s="24"/>
      <c r="M3" s="24"/>
      <c r="N3" s="24"/>
      <c r="O3" s="14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</row>
    <row r="4" spans="1:16316" s="5" customFormat="1" ht="25.5" x14ac:dyDescent="0.25">
      <c r="A4" s="135"/>
      <c r="B4" s="136" t="s">
        <v>8</v>
      </c>
      <c r="C4" s="137"/>
      <c r="D4" s="137" t="s">
        <v>1</v>
      </c>
      <c r="E4" s="137" t="s">
        <v>3</v>
      </c>
      <c r="F4" s="137" t="s">
        <v>4</v>
      </c>
      <c r="G4" s="137" t="s">
        <v>5</v>
      </c>
      <c r="H4" s="137" t="s">
        <v>6</v>
      </c>
      <c r="I4" s="138" t="s">
        <v>7</v>
      </c>
      <c r="J4" s="138" t="str">
        <f>IF(M3=2,"Total EUR","Total HUF")</f>
        <v>Total HUF</v>
      </c>
      <c r="K4" s="25"/>
      <c r="L4" s="26"/>
      <c r="M4" s="26"/>
      <c r="N4" s="26"/>
      <c r="O4" s="1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</row>
    <row r="5" spans="1:16316" s="6" customFormat="1" ht="12.75" customHeight="1" x14ac:dyDescent="0.25">
      <c r="A5" s="139"/>
      <c r="B5" s="140"/>
      <c r="C5" s="139"/>
      <c r="D5" s="141"/>
      <c r="E5" s="142"/>
      <c r="F5" s="143"/>
      <c r="G5" s="144"/>
      <c r="H5" s="144"/>
      <c r="I5" s="145"/>
      <c r="J5" s="145"/>
      <c r="K5" s="27"/>
      <c r="L5" s="27"/>
      <c r="M5" s="26"/>
      <c r="N5" s="26"/>
      <c r="O5" s="1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</row>
    <row r="6" spans="1:16316" s="6" customFormat="1" ht="6.75" customHeight="1" x14ac:dyDescent="0.25">
      <c r="A6" s="146"/>
      <c r="B6" s="147"/>
      <c r="C6" s="146"/>
      <c r="D6" s="148"/>
      <c r="E6" s="149"/>
      <c r="F6" s="150"/>
      <c r="G6" s="151"/>
      <c r="H6" s="151"/>
      <c r="I6" s="152"/>
      <c r="J6" s="152"/>
      <c r="K6" s="27"/>
      <c r="L6" s="27"/>
      <c r="M6" s="26"/>
      <c r="N6" s="26"/>
      <c r="O6" s="1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</row>
    <row r="7" spans="1:16316" s="6" customFormat="1" outlineLevel="1" x14ac:dyDescent="0.2">
      <c r="A7" s="153" t="s">
        <v>10</v>
      </c>
      <c r="B7" s="154"/>
      <c r="C7" s="155"/>
      <c r="D7" s="156"/>
      <c r="E7" s="157"/>
      <c r="F7" s="158"/>
      <c r="G7" s="159"/>
      <c r="H7" s="159"/>
      <c r="I7" s="160"/>
      <c r="J7" s="160"/>
      <c r="K7" s="27"/>
      <c r="L7" s="27"/>
      <c r="M7" s="26"/>
      <c r="N7" s="22"/>
      <c r="O7" s="1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</row>
    <row r="8" spans="1:16316" outlineLevel="1" x14ac:dyDescent="0.2">
      <c r="A8" s="161" t="s">
        <v>30</v>
      </c>
      <c r="B8" s="118"/>
      <c r="C8" s="162" t="s">
        <v>31</v>
      </c>
      <c r="E8" s="164"/>
      <c r="F8" s="165"/>
      <c r="G8" s="166"/>
      <c r="H8" s="166"/>
      <c r="I8" s="167"/>
      <c r="J8" s="122"/>
      <c r="K8" s="21"/>
      <c r="L8" s="21"/>
      <c r="O8" s="14"/>
    </row>
    <row r="9" spans="1:16316" outlineLevel="1" x14ac:dyDescent="0.2">
      <c r="A9" s="168"/>
      <c r="B9" s="118" t="s">
        <v>64</v>
      </c>
      <c r="C9" s="169" t="str">
        <f>CONCATENATE(A$8,".",COUNTBLANK(A9:A$9))</f>
        <v>110.1</v>
      </c>
      <c r="D9" s="163" t="s">
        <v>82</v>
      </c>
      <c r="E9" s="164">
        <v>1</v>
      </c>
      <c r="F9" s="165" t="s">
        <v>59</v>
      </c>
      <c r="G9" s="166"/>
      <c r="H9" s="166"/>
      <c r="I9" s="167">
        <f t="shared" ref="I9" si="0">G9+H9</f>
        <v>0</v>
      </c>
      <c r="J9" s="122">
        <f t="shared" ref="J9" si="1">E9*I9/IF($M$3=2,Exch,1)</f>
        <v>0</v>
      </c>
      <c r="K9" s="21"/>
      <c r="L9" s="21"/>
      <c r="O9" s="14"/>
    </row>
    <row r="10" spans="1:16316" x14ac:dyDescent="0.2">
      <c r="A10" s="170"/>
      <c r="B10" s="171"/>
      <c r="C10" s="170">
        <v>100</v>
      </c>
      <c r="D10" s="172" t="s">
        <v>9</v>
      </c>
      <c r="E10" s="173"/>
      <c r="F10" s="173"/>
      <c r="G10" s="174"/>
      <c r="H10" s="174"/>
      <c r="I10" s="175" t="str">
        <f>IF($M$3=2,"EUR","HUF")</f>
        <v>HUF</v>
      </c>
      <c r="J10" s="176">
        <f>SUBTOTAL(9,J8:J9)</f>
        <v>0</v>
      </c>
      <c r="K10" s="21"/>
      <c r="L10" s="29"/>
      <c r="M10" s="29"/>
      <c r="N10" s="29"/>
      <c r="O10" s="14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</row>
    <row r="11" spans="1:16316" s="6" customFormat="1" ht="6.75" customHeight="1" x14ac:dyDescent="0.25">
      <c r="A11" s="146"/>
      <c r="B11" s="147"/>
      <c r="C11" s="146"/>
      <c r="D11" s="148"/>
      <c r="E11" s="149"/>
      <c r="F11" s="150"/>
      <c r="G11" s="151"/>
      <c r="H11" s="151"/>
      <c r="I11" s="152"/>
      <c r="J11" s="152"/>
      <c r="K11" s="27"/>
      <c r="L11" s="27"/>
      <c r="M11" s="26"/>
      <c r="N11" s="26"/>
      <c r="O11" s="1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16316" s="6" customFormat="1" ht="12" customHeight="1" x14ac:dyDescent="0.25">
      <c r="A12" s="219" t="s">
        <v>239</v>
      </c>
      <c r="B12" s="147"/>
      <c r="C12" s="146"/>
      <c r="D12" s="148"/>
      <c r="E12" s="149"/>
      <c r="F12" s="150"/>
      <c r="G12" s="151"/>
      <c r="H12" s="151"/>
      <c r="I12" s="152"/>
      <c r="J12" s="152"/>
      <c r="K12" s="27"/>
      <c r="L12" s="27"/>
      <c r="M12" s="26"/>
      <c r="N12" s="26"/>
      <c r="O12" s="1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</row>
    <row r="13" spans="1:16316" s="6" customFormat="1" ht="15.75" customHeight="1" x14ac:dyDescent="0.25">
      <c r="A13" s="146"/>
      <c r="B13" s="147"/>
      <c r="C13" s="146"/>
      <c r="D13" s="148"/>
      <c r="E13" s="149"/>
      <c r="F13" s="150"/>
      <c r="G13" s="151"/>
      <c r="H13" s="151"/>
      <c r="I13" s="152"/>
      <c r="J13" s="152"/>
      <c r="K13" s="27"/>
      <c r="L13" s="27"/>
      <c r="M13" s="26"/>
      <c r="N13" s="26"/>
      <c r="O13" s="16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</row>
    <row r="14" spans="1:16316" s="6" customFormat="1" ht="15" customHeight="1" outlineLevel="1" x14ac:dyDescent="0.25">
      <c r="A14" s="153" t="str">
        <f>CONCATENATE(C18," ) ",UPPER(D18),"")</f>
        <v>1200 ) ELEKTROMOS MUNKÁK</v>
      </c>
      <c r="B14" s="154"/>
      <c r="C14" s="155"/>
      <c r="D14" s="156"/>
      <c r="E14" s="189"/>
      <c r="F14" s="190"/>
      <c r="G14" s="159"/>
      <c r="H14" s="159"/>
      <c r="I14" s="160"/>
      <c r="J14" s="160"/>
      <c r="K14" s="21"/>
      <c r="L14" s="27"/>
      <c r="M14" s="26"/>
      <c r="N14" s="26"/>
      <c r="O14" s="16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</row>
    <row r="15" spans="1:16316" s="9" customFormat="1" ht="12.75" customHeight="1" outlineLevel="1" x14ac:dyDescent="0.2">
      <c r="A15" s="192">
        <v>1270</v>
      </c>
      <c r="B15" s="194"/>
      <c r="C15" s="162" t="s">
        <v>148</v>
      </c>
      <c r="D15" s="178"/>
      <c r="E15" s="195"/>
      <c r="F15" s="196"/>
      <c r="G15" s="197"/>
      <c r="H15" s="197"/>
      <c r="I15" s="198"/>
      <c r="J15" s="123"/>
      <c r="K15" s="21"/>
      <c r="L15" s="21"/>
      <c r="M15" s="26"/>
      <c r="N15" s="22"/>
      <c r="O15" s="19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16316" s="9" customFormat="1" outlineLevel="1" x14ac:dyDescent="0.2">
      <c r="A16" s="168"/>
      <c r="B16" s="118" t="s">
        <v>112</v>
      </c>
      <c r="C16" s="169"/>
      <c r="D16" s="202" t="s">
        <v>149</v>
      </c>
      <c r="E16" s="164">
        <v>220</v>
      </c>
      <c r="F16" s="165" t="s">
        <v>59</v>
      </c>
      <c r="G16" s="167"/>
      <c r="H16" s="167"/>
      <c r="I16" s="167">
        <f t="shared" ref="I16" si="2">G16+H16</f>
        <v>0</v>
      </c>
      <c r="J16" s="122">
        <f t="shared" ref="J16" si="3">E16*I16/IF($M$3=2,Exch,1)</f>
        <v>0</v>
      </c>
      <c r="K16" s="21"/>
      <c r="L16" s="21"/>
      <c r="M16" s="22"/>
      <c r="N16" s="22"/>
      <c r="O16" s="19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54" s="8" customFormat="1" ht="12.75" customHeight="1" outlineLevel="1" x14ac:dyDescent="0.2">
      <c r="A17" s="168"/>
      <c r="B17" s="118"/>
      <c r="C17" s="182"/>
      <c r="D17" s="183" t="str">
        <f>CONCATENATE(A15,". Subtotal ",C15)</f>
        <v>1270. Subtotal Napelem rendszer</v>
      </c>
      <c r="E17" s="184"/>
      <c r="F17" s="185"/>
      <c r="G17" s="186"/>
      <c r="H17" s="186"/>
      <c r="I17" s="193"/>
      <c r="J17" s="188">
        <f>SUBTOTAL(9,J16:J16)</f>
        <v>0</v>
      </c>
      <c r="K17" s="21"/>
      <c r="L17" s="30"/>
      <c r="M17" s="22"/>
      <c r="N17" s="22"/>
      <c r="O17" s="15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</row>
    <row r="18" spans="1:54" s="10" customFormat="1" ht="15" customHeight="1" x14ac:dyDescent="0.2">
      <c r="A18" s="170"/>
      <c r="B18" s="171"/>
      <c r="C18" s="170">
        <v>1200</v>
      </c>
      <c r="D18" s="172" t="s">
        <v>23</v>
      </c>
      <c r="E18" s="173"/>
      <c r="F18" s="173"/>
      <c r="G18" s="174"/>
      <c r="H18" s="174"/>
      <c r="I18" s="175" t="str">
        <f>IF($M$3=2,"EUR","HUF")</f>
        <v>HUF</v>
      </c>
      <c r="J18" s="176">
        <f>J17</f>
        <v>0</v>
      </c>
      <c r="K18" s="21"/>
      <c r="L18" s="29"/>
      <c r="M18" s="29"/>
      <c r="N18" s="29"/>
      <c r="O18" s="18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</row>
    <row r="19" spans="1:54" s="6" customFormat="1" ht="6.75" customHeight="1" x14ac:dyDescent="0.25">
      <c r="A19" s="146"/>
      <c r="B19" s="147"/>
      <c r="C19" s="146"/>
      <c r="D19" s="148"/>
      <c r="E19" s="149"/>
      <c r="F19" s="150"/>
      <c r="G19" s="151"/>
      <c r="H19" s="151"/>
      <c r="I19" s="152"/>
      <c r="J19" s="152"/>
      <c r="K19" s="27"/>
      <c r="L19" s="27"/>
      <c r="M19" s="26"/>
      <c r="N19" s="26"/>
      <c r="O19" s="16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</row>
    <row r="20" spans="1:54" s="6" customFormat="1" ht="6.6" customHeight="1" x14ac:dyDescent="0.2">
      <c r="A20" s="146"/>
      <c r="B20" s="147"/>
      <c r="C20" s="146"/>
      <c r="D20" s="148"/>
      <c r="E20" s="149"/>
      <c r="F20" s="150"/>
      <c r="G20" s="151"/>
      <c r="H20" s="151"/>
      <c r="I20" s="152"/>
      <c r="J20" s="152"/>
      <c r="K20" s="27"/>
      <c r="L20" s="27"/>
      <c r="M20" s="26"/>
      <c r="N20" s="22"/>
      <c r="O20" s="19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</row>
    <row r="21" spans="1:54" x14ac:dyDescent="0.2">
      <c r="N21" s="22"/>
      <c r="O21" s="19"/>
    </row>
    <row r="22" spans="1:54" x14ac:dyDescent="0.2">
      <c r="D22" s="209" t="s">
        <v>39</v>
      </c>
      <c r="E22" s="209"/>
      <c r="F22" s="209"/>
      <c r="G22" s="209"/>
      <c r="H22" s="209"/>
      <c r="I22" s="210" t="str">
        <f>IF($M$3=2,"EUR","HUF")</f>
        <v>HUF</v>
      </c>
      <c r="J22" s="211">
        <f>J10+J18</f>
        <v>0</v>
      </c>
      <c r="N22" s="22"/>
      <c r="O22" s="19"/>
    </row>
    <row r="23" spans="1:54" x14ac:dyDescent="0.2">
      <c r="N23" s="22"/>
      <c r="O23" s="19"/>
    </row>
    <row r="24" spans="1:54" x14ac:dyDescent="0.2">
      <c r="N24" s="22"/>
      <c r="O24" s="19"/>
    </row>
  </sheetData>
  <autoFilter ref="A5:J22"/>
  <mergeCells count="1">
    <mergeCell ref="A2:E2"/>
  </mergeCells>
  <dataValidations count="1">
    <dataValidation type="list" allowBlank="1" showInputMessage="1" showErrorMessage="1" sqref="B1:B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>
    <oddFooter xml:space="preserve">&amp;C&amp;F&amp;R&amp;"Arial,Félkövér"&amp;14Page #&amp;P&amp;"Arial,Normál"&amp;10
&amp;D&amp;T
</oddFooter>
  </headerFooter>
  <rowBreaks count="1" manualBreakCount="1">
    <brk id="23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 sizeWithCells="1">
                  <from>
                    <xdr:col>3</xdr:col>
                    <xdr:colOff>3305175</xdr:colOff>
                    <xdr:row>0</xdr:row>
                    <xdr:rowOff>923925</xdr:rowOff>
                  </from>
                  <to>
                    <xdr:col>4</xdr:col>
                    <xdr:colOff>228600</xdr:colOff>
                    <xdr:row>0</xdr:row>
                    <xdr:rowOff>1104900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 sizeWithCells="1">
                  <from>
                    <xdr:col>3</xdr:col>
                    <xdr:colOff>2657475</xdr:colOff>
                    <xdr:row>0</xdr:row>
                    <xdr:rowOff>923925</xdr:rowOff>
                  </from>
                  <to>
                    <xdr:col>3</xdr:col>
                    <xdr:colOff>3028950</xdr:colOff>
                    <xdr:row>0</xdr:row>
                    <xdr:rowOff>1085850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15</vt:i4>
      </vt:variant>
    </vt:vector>
  </HeadingPairs>
  <TitlesOfParts>
    <vt:vector size="19" baseType="lpstr">
      <vt:lpstr>Összesen</vt:lpstr>
      <vt:lpstr> MEGLÉVŐ</vt:lpstr>
      <vt:lpstr>HOMLOKZAT</vt:lpstr>
      <vt:lpstr> NAPELEM </vt:lpstr>
      <vt:lpstr>HOMLOKZAT!ccb</vt:lpstr>
      <vt:lpstr>ccb</vt:lpstr>
      <vt:lpstr>Exch</vt:lpstr>
      <vt:lpstr>HOMLOKZAT!list</vt:lpstr>
      <vt:lpstr>list</vt:lpstr>
      <vt:lpstr>' MEGLÉVŐ'!Nyomtatási_cím</vt:lpstr>
      <vt:lpstr>' NAPELEM '!Nyomtatási_cím</vt:lpstr>
      <vt:lpstr>HOMLOKZAT!Nyomtatási_cím</vt:lpstr>
      <vt:lpstr>' MEGLÉVŐ'!Nyomtatási_terület</vt:lpstr>
      <vt:lpstr>' NAPELEM '!Nyomtatási_terület</vt:lpstr>
      <vt:lpstr>HOMLOKZAT!Nyomtatási_terület</vt:lpstr>
      <vt:lpstr>Összesen!Nyomtatási_terület</vt:lpstr>
      <vt:lpstr>' NAPELEM '!osszeg</vt:lpstr>
      <vt:lpstr>HOMLOKZAT!osszeg</vt:lpstr>
      <vt:lpstr>osszeg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Neugebauer</dc:creator>
  <cp:lastModifiedBy>Fónagy Júlia</cp:lastModifiedBy>
  <cp:lastPrinted>2017-06-26T09:31:34Z</cp:lastPrinted>
  <dcterms:created xsi:type="dcterms:W3CDTF">2013-08-03T09:08:32Z</dcterms:created>
  <dcterms:modified xsi:type="dcterms:W3CDTF">2017-10-19T14:15:40Z</dcterms:modified>
</cp:coreProperties>
</file>